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eiwilligenarbeit\Konversation\Wortschatzübungen\"/>
    </mc:Choice>
  </mc:AlternateContent>
  <bookViews>
    <workbookView xWindow="0" yWindow="0" windowWidth="24645" windowHeight="10305"/>
  </bookViews>
  <sheets>
    <sheet name="Lernkarten HP" sheetId="1" r:id="rId1"/>
    <sheet name="Lernkarten Kopierer LK1" sheetId="5" r:id="rId2"/>
    <sheet name="Data" sheetId="2" r:id="rId3"/>
    <sheet name="Formeln" sheetId="6" r:id="rId4"/>
    <sheet name="Muster" sheetId="4" r:id="rId5"/>
    <sheet name="test" sheetId="7" r:id="rId6"/>
  </sheets>
  <definedNames>
    <definedName name="OLE_LINK1" localSheetId="2">Data!$D$162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5" l="1"/>
  <c r="A9" i="5"/>
  <c r="C9" i="5"/>
  <c r="C27" i="5"/>
  <c r="B27" i="5"/>
  <c r="A27" i="5"/>
  <c r="A19" i="5"/>
  <c r="B19" i="5"/>
  <c r="C19" i="5"/>
  <c r="C34" i="5"/>
  <c r="C43" i="5"/>
  <c r="C40" i="5"/>
  <c r="B34" i="5"/>
  <c r="A34" i="5"/>
  <c r="B43" i="5"/>
  <c r="A43" i="5"/>
  <c r="A52" i="5"/>
  <c r="B52" i="5"/>
  <c r="I37" i="5" l="1"/>
  <c r="I36" i="5"/>
  <c r="G3" i="5" l="1"/>
  <c r="G3" i="1"/>
  <c r="B9" i="1" l="1"/>
  <c r="C19" i="1"/>
  <c r="C34" i="1"/>
  <c r="A52" i="1"/>
  <c r="A19" i="1"/>
  <c r="B27" i="1"/>
  <c r="C52" i="1"/>
  <c r="B43" i="1"/>
  <c r="A34" i="1"/>
  <c r="A9" i="1"/>
  <c r="C9" i="1"/>
  <c r="C43" i="1"/>
  <c r="B34" i="1"/>
  <c r="A27" i="1"/>
  <c r="B19" i="1"/>
  <c r="C27" i="1"/>
  <c r="B52" i="1"/>
  <c r="A43" i="1"/>
  <c r="C52" i="5"/>
  <c r="B9" i="5"/>
  <c r="B24" i="5"/>
  <c r="C31" i="1"/>
  <c r="B50" i="1"/>
  <c r="B49" i="1"/>
  <c r="A40" i="1"/>
  <c r="A49" i="1"/>
  <c r="C40" i="1"/>
  <c r="B31" i="1"/>
  <c r="C49" i="1"/>
  <c r="B40" i="1"/>
  <c r="A31" i="1"/>
  <c r="B6" i="5"/>
  <c r="A49" i="5"/>
  <c r="C31" i="5"/>
  <c r="B31" i="5"/>
  <c r="C49" i="5"/>
  <c r="B40" i="5"/>
  <c r="A31" i="5"/>
  <c r="B49" i="5"/>
  <c r="A40" i="5"/>
  <c r="A32" i="5"/>
  <c r="B50" i="5"/>
  <c r="B32" i="5"/>
  <c r="C50" i="5"/>
  <c r="C32" i="5"/>
  <c r="C41" i="5"/>
  <c r="A5" i="5"/>
  <c r="A41" i="5"/>
  <c r="C6" i="1"/>
  <c r="A41" i="1"/>
  <c r="C15" i="1"/>
  <c r="B41" i="1"/>
  <c r="C24" i="1"/>
  <c r="B6" i="1"/>
  <c r="A50" i="1"/>
  <c r="C32" i="1"/>
  <c r="B32" i="1"/>
  <c r="C14" i="5"/>
  <c r="A23" i="5"/>
  <c r="B5" i="5"/>
  <c r="C6" i="5"/>
  <c r="A15" i="5"/>
  <c r="B23" i="5"/>
  <c r="C24" i="5"/>
  <c r="C5" i="5"/>
  <c r="A14" i="5"/>
  <c r="B15" i="5"/>
  <c r="C23" i="5"/>
  <c r="A6" i="5"/>
  <c r="B14" i="5"/>
  <c r="C15" i="5"/>
  <c r="A24" i="5"/>
  <c r="B41" i="5"/>
  <c r="A15" i="1"/>
  <c r="B24" i="1"/>
  <c r="C50" i="1"/>
  <c r="A32" i="1"/>
  <c r="A6" i="1"/>
  <c r="B15" i="1"/>
  <c r="A24" i="1"/>
  <c r="C41" i="1"/>
  <c r="C14" i="1"/>
  <c r="B5" i="1"/>
  <c r="B14" i="1"/>
  <c r="C23" i="1"/>
  <c r="C5" i="1"/>
  <c r="A23" i="1"/>
  <c r="A5" i="1"/>
  <c r="A14" i="1"/>
  <c r="B23" i="1"/>
</calcChain>
</file>

<file path=xl/sharedStrings.xml><?xml version="1.0" encoding="utf-8"?>
<sst xmlns="http://schemas.openxmlformats.org/spreadsheetml/2006/main" count="2638" uniqueCount="1787">
  <si>
    <t>Rastermaße:</t>
  </si>
  <si>
    <t>Spalte 1:</t>
  </si>
  <si>
    <t xml:space="preserve"> 307 Px</t>
  </si>
  <si>
    <t>Spalte 2:</t>
  </si>
  <si>
    <t xml:space="preserve"> 347 Px</t>
  </si>
  <si>
    <t>Feld</t>
  </si>
  <si>
    <t>Spalte 3:</t>
  </si>
  <si>
    <t xml:space="preserve"> 305 Px</t>
  </si>
  <si>
    <t>A1</t>
  </si>
  <si>
    <t>B1</t>
  </si>
  <si>
    <t>C1</t>
  </si>
  <si>
    <t>Zeilenhöhe:</t>
  </si>
  <si>
    <t xml:space="preserve"> 30 Px</t>
  </si>
  <si>
    <t>vorne</t>
  </si>
  <si>
    <t>Seitenränder:</t>
  </si>
  <si>
    <t>li / re:</t>
  </si>
  <si>
    <t>1,0 / 1,0 cm</t>
  </si>
  <si>
    <t>o / u:</t>
  </si>
  <si>
    <t xml:space="preserve"> je 0,5 cm</t>
  </si>
  <si>
    <t>Ausgleichszeile: 15 Px</t>
  </si>
  <si>
    <r>
      <t xml:space="preserve">Seite h und v </t>
    </r>
    <r>
      <rPr>
        <b/>
        <sz val="11"/>
        <color theme="1"/>
        <rFont val="Calibri"/>
        <family val="2"/>
        <scheme val="minor"/>
      </rPr>
      <t>zentriert</t>
    </r>
  </si>
  <si>
    <t>A2</t>
  </si>
  <si>
    <t>B2</t>
  </si>
  <si>
    <t>C2</t>
  </si>
  <si>
    <t>Rastersteuerung f.</t>
  </si>
  <si>
    <t>beidseitigen Druck</t>
  </si>
  <si>
    <t>Seite 1</t>
  </si>
  <si>
    <t>A3</t>
  </si>
  <si>
    <t>B3</t>
  </si>
  <si>
    <t>C3</t>
  </si>
  <si>
    <t>Seite 2</t>
  </si>
  <si>
    <t>hinten</t>
  </si>
  <si>
    <t>AR</t>
  </si>
  <si>
    <t>FR</t>
  </si>
  <si>
    <t>das  Haus</t>
  </si>
  <si>
    <t>die  Türe</t>
  </si>
  <si>
    <t>die  Haustüre</t>
  </si>
  <si>
    <t>das  Zimmer</t>
  </si>
  <si>
    <t>die  Toilette</t>
  </si>
  <si>
    <t>das  Handtuch</t>
  </si>
  <si>
    <t>das  Bett</t>
  </si>
  <si>
    <t>der  Spiegel</t>
  </si>
  <si>
    <t>der  Kasten</t>
  </si>
  <si>
    <t>المنزل</t>
  </si>
  <si>
    <t>الباب</t>
  </si>
  <si>
    <t>الباب الأمامي</t>
  </si>
  <si>
    <t>الغرفة</t>
  </si>
  <si>
    <t>المرحاض</t>
  </si>
  <si>
    <t>منشفة</t>
  </si>
  <si>
    <t>السرير</t>
  </si>
  <si>
    <t>المرآة</t>
  </si>
  <si>
    <t>المربع</t>
  </si>
  <si>
    <t>Steuerung:</t>
  </si>
  <si>
    <t>Blatt:</t>
  </si>
  <si>
    <t>Sprache:</t>
  </si>
  <si>
    <t>Blatt</t>
  </si>
  <si>
    <t>Seite</t>
  </si>
  <si>
    <t>W01</t>
  </si>
  <si>
    <t>TEST</t>
  </si>
  <si>
    <t xml:space="preserve"> - upside up</t>
  </si>
  <si>
    <t>das Schloß</t>
  </si>
  <si>
    <t>der Schlüssel</t>
  </si>
  <si>
    <t>die Wand</t>
  </si>
  <si>
    <t>die Lampe</t>
  </si>
  <si>
    <t>der Schalter</t>
  </si>
  <si>
    <t>das Fenster</t>
  </si>
  <si>
    <t>die Jalousie</t>
  </si>
  <si>
    <t>der Vorhang</t>
  </si>
  <si>
    <t>der Tisch</t>
  </si>
  <si>
    <t>القلعة</t>
  </si>
  <si>
    <t>المفتاح</t>
  </si>
  <si>
    <t>الجدار</t>
  </si>
  <si>
    <t>المصباح</t>
  </si>
  <si>
    <t>التبديل</t>
  </si>
  <si>
    <t>النافذة</t>
  </si>
  <si>
    <t>الستائر</t>
  </si>
  <si>
    <t>الستار</t>
  </si>
  <si>
    <t>الجدول</t>
  </si>
  <si>
    <t>W03</t>
  </si>
  <si>
    <t>Link, J/N:</t>
  </si>
  <si>
    <t>J</t>
  </si>
  <si>
    <t>www.kleine-deutsch-hilfe.at</t>
  </si>
  <si>
    <t>W05</t>
  </si>
  <si>
    <t>W07</t>
  </si>
  <si>
    <t>W09</t>
  </si>
  <si>
    <t>W04</t>
  </si>
  <si>
    <t>W06</t>
  </si>
  <si>
    <t>der Stuhl, der Sessel</t>
  </si>
  <si>
    <t>das Bett</t>
  </si>
  <si>
    <t>das Bettzeug</t>
  </si>
  <si>
    <t>die Lade</t>
  </si>
  <si>
    <t>der Polster, das Kissen</t>
  </si>
  <si>
    <t>die Matratze</t>
  </si>
  <si>
    <t>der Überzug</t>
  </si>
  <si>
    <t>das Waschbecken</t>
  </si>
  <si>
    <t>der Waschraum</t>
  </si>
  <si>
    <t>الكرسي، كرسي</t>
  </si>
  <si>
    <t>الفراش</t>
  </si>
  <si>
    <t>الشحن</t>
  </si>
  <si>
    <t>المفروشات، وسادة</t>
  </si>
  <si>
    <t>الطلاء</t>
  </si>
  <si>
    <t>بالوعة</t>
  </si>
  <si>
    <t>الحمام</t>
  </si>
  <si>
    <t>die Dusche</t>
  </si>
  <si>
    <t>die Heizung</t>
  </si>
  <si>
    <t>die Seife</t>
  </si>
  <si>
    <t>das Handtuch</t>
  </si>
  <si>
    <t>die Küche</t>
  </si>
  <si>
    <t>der Herd</t>
  </si>
  <si>
    <t>das Besteck</t>
  </si>
  <si>
    <t>das Messer</t>
  </si>
  <si>
    <t>die Gabel</t>
  </si>
  <si>
    <t>الدش</t>
  </si>
  <si>
    <t>التدفئة</t>
  </si>
  <si>
    <t>الصابون</t>
  </si>
  <si>
    <t>المطبخ</t>
  </si>
  <si>
    <t>الموقد</t>
  </si>
  <si>
    <t>السكاكين</t>
  </si>
  <si>
    <t>السكين</t>
  </si>
  <si>
    <t>شوكة</t>
  </si>
  <si>
    <t>der Löffel</t>
  </si>
  <si>
    <t>die Tasse</t>
  </si>
  <si>
    <t>der Teller</t>
  </si>
  <si>
    <t>der Topf</t>
  </si>
  <si>
    <t>die Waschmaschine</t>
  </si>
  <si>
    <t>das Waschpulver</t>
  </si>
  <si>
    <t>das Wasser</t>
  </si>
  <si>
    <t>heiß  /  kalt</t>
  </si>
  <si>
    <t>das Brot</t>
  </si>
  <si>
    <t>الملعقة</t>
  </si>
  <si>
    <t>الكأس</t>
  </si>
  <si>
    <t>لوحة</t>
  </si>
  <si>
    <t>وعاء</t>
  </si>
  <si>
    <t>غسالة</t>
  </si>
  <si>
    <t>مسحوق الغسيل</t>
  </si>
  <si>
    <t>المياه</t>
  </si>
  <si>
    <t>الساخنة / الباردة</t>
  </si>
  <si>
    <t>الخبز</t>
  </si>
  <si>
    <t>W08</t>
  </si>
  <si>
    <t>W10</t>
  </si>
  <si>
    <t>W11</t>
  </si>
  <si>
    <t>die Butter</t>
  </si>
  <si>
    <t>der Käse</t>
  </si>
  <si>
    <t>die Wurst</t>
  </si>
  <si>
    <t>das Fleisch</t>
  </si>
  <si>
    <t>die Marmelade</t>
  </si>
  <si>
    <t>die Milch</t>
  </si>
  <si>
    <t>Guten Appetit !</t>
  </si>
  <si>
    <t>Ich habe Hunger.</t>
  </si>
  <si>
    <t>Ich habe Durst.</t>
  </si>
  <si>
    <t>الزبدة</t>
  </si>
  <si>
    <t>الجبن</t>
  </si>
  <si>
    <t>السجق</t>
  </si>
  <si>
    <t>اللحم</t>
  </si>
  <si>
    <t>المربى</t>
  </si>
  <si>
    <t>استمتع بوجبتك!</t>
  </si>
  <si>
    <t>أشعر بالجوع.</t>
  </si>
  <si>
    <t>أنا ظمآن.</t>
  </si>
  <si>
    <t>die Straße</t>
  </si>
  <si>
    <t>das Dorf</t>
  </si>
  <si>
    <t>die Stadt</t>
  </si>
  <si>
    <t>die Haltestelle</t>
  </si>
  <si>
    <t>der Fahrplan</t>
  </si>
  <si>
    <t>die Fahrkarte</t>
  </si>
  <si>
    <t>die Endstation</t>
  </si>
  <si>
    <t>der Bahnhof</t>
  </si>
  <si>
    <t>das Geld</t>
  </si>
  <si>
    <t>الطريق</t>
  </si>
  <si>
    <t>القرية</t>
  </si>
  <si>
    <t>المدينة</t>
  </si>
  <si>
    <t>وقف</t>
  </si>
  <si>
    <t>الجدول الزمني</t>
  </si>
  <si>
    <t>التذكرة</t>
  </si>
  <si>
    <t>المحطة</t>
  </si>
  <si>
    <t>النقود</t>
  </si>
  <si>
    <t>das Telefon</t>
  </si>
  <si>
    <t>die Telefonnummer</t>
  </si>
  <si>
    <t>die Kleidung</t>
  </si>
  <si>
    <t>die Schuhe</t>
  </si>
  <si>
    <t>die Hose</t>
  </si>
  <si>
    <t>das Hemd</t>
  </si>
  <si>
    <t>die Jacke</t>
  </si>
  <si>
    <t>die Mütze</t>
  </si>
  <si>
    <t>der Pullover</t>
  </si>
  <si>
    <t>الهاتف</t>
  </si>
  <si>
    <t>رقم الهاتف</t>
  </si>
  <si>
    <t>الملابس</t>
  </si>
  <si>
    <t>الأحذية</t>
  </si>
  <si>
    <t>السراويل</t>
  </si>
  <si>
    <t>القميص</t>
  </si>
  <si>
    <t>سترة</t>
  </si>
  <si>
    <t>الغطاء</t>
  </si>
  <si>
    <t>der Körper</t>
  </si>
  <si>
    <t>der Kopf</t>
  </si>
  <si>
    <t>der Hals</t>
  </si>
  <si>
    <t>der Arm</t>
  </si>
  <si>
    <t>das Bein</t>
  </si>
  <si>
    <t>die Hand</t>
  </si>
  <si>
    <t>der Finger</t>
  </si>
  <si>
    <t>der Fuß</t>
  </si>
  <si>
    <t>die Zehe</t>
  </si>
  <si>
    <t>das Auge</t>
  </si>
  <si>
    <t>das Ohr</t>
  </si>
  <si>
    <t>die Nase</t>
  </si>
  <si>
    <t>der Mund</t>
  </si>
  <si>
    <t>der Bauch</t>
  </si>
  <si>
    <t>der Rücken</t>
  </si>
  <si>
    <t>der Zahn</t>
  </si>
  <si>
    <t>die Zunge</t>
  </si>
  <si>
    <t>الجسم</t>
  </si>
  <si>
    <t>الرأس</t>
  </si>
  <si>
    <t>الرقبة</t>
  </si>
  <si>
    <t>الذراع</t>
  </si>
  <si>
    <t>الساق</t>
  </si>
  <si>
    <t>اليد</t>
  </si>
  <si>
    <t>الاصبع</t>
  </si>
  <si>
    <t>القدم</t>
  </si>
  <si>
    <t>في ا</t>
  </si>
  <si>
    <t>العين</t>
  </si>
  <si>
    <t>الأذن</t>
  </si>
  <si>
    <t>الأنف</t>
  </si>
  <si>
    <t>الفم</t>
  </si>
  <si>
    <t>البطن</t>
  </si>
  <si>
    <t>الجزء الخلفي</t>
  </si>
  <si>
    <t>السن</t>
  </si>
  <si>
    <t>اللسان</t>
  </si>
  <si>
    <t>Guten Tag</t>
  </si>
  <si>
    <t>Auf Wiedersehen</t>
  </si>
  <si>
    <t>Gute Nacht</t>
  </si>
  <si>
    <t>bitte</t>
  </si>
  <si>
    <t>danke</t>
  </si>
  <si>
    <t>ja  / ja, bitte</t>
  </si>
  <si>
    <t>nein  /  nein, danke</t>
  </si>
  <si>
    <t>Ich verstehe das nicht</t>
  </si>
  <si>
    <t>Was ist das?</t>
  </si>
  <si>
    <t>يوم سعيد</t>
  </si>
  <si>
    <t>وداعًا</t>
  </si>
  <si>
    <t>طابت ليلتك</t>
  </si>
  <si>
    <t>رجاءً</t>
  </si>
  <si>
    <t>شكرا</t>
  </si>
  <si>
    <t>نعم / نعم، من فضلك</t>
  </si>
  <si>
    <t>لا / لا، شكرا لك</t>
  </si>
  <si>
    <t>لا أفهم</t>
  </si>
  <si>
    <t>ما هذا؟</t>
  </si>
  <si>
    <t>W02</t>
  </si>
  <si>
    <t>Willkommen !</t>
  </si>
  <si>
    <t>Wie geht es dir ?</t>
  </si>
  <si>
    <t>Wie geht es Ihnen ?</t>
  </si>
  <si>
    <t>Danke, mir geht es gut.</t>
  </si>
  <si>
    <t>Wo ist Helga ?</t>
  </si>
  <si>
    <t>Wann kommt Helga ?</t>
  </si>
  <si>
    <t>Ich brauche eine Auskunft</t>
  </si>
  <si>
    <t>Ist Helga hier ?</t>
  </si>
  <si>
    <t>Ich habe eine Frage</t>
  </si>
  <si>
    <t>Kannst du mir helfen ?</t>
  </si>
  <si>
    <t>اهلا وسهلا!</t>
  </si>
  <si>
    <t>كيف حالك؟</t>
  </si>
  <si>
    <t>شكراً لك أنا بخير</t>
  </si>
  <si>
    <t>أين هيلغا؟</t>
  </si>
  <si>
    <t>متى ستأتي هيلجا؟</t>
  </si>
  <si>
    <t>أحتاج إلى معلومات</t>
  </si>
  <si>
    <t>هل هيلجا هنا؟</t>
  </si>
  <si>
    <t>لدي سؤال</t>
  </si>
  <si>
    <t>هل يمكنك مساعدتي؟</t>
  </si>
  <si>
    <t>W12</t>
  </si>
  <si>
    <t>Wie schreibt man das (Wort) ?</t>
  </si>
  <si>
    <t>Wie spät ist es (jetzt) ?</t>
  </si>
  <si>
    <t>Entschuldigung,</t>
  </si>
  <si>
    <t>ich spreche kein Deutsch</t>
  </si>
  <si>
    <t>Ich heiße …</t>
  </si>
  <si>
    <t>Wie ist dein Name ?</t>
  </si>
  <si>
    <t>Wie ist Ihr Name, bitte ?</t>
  </si>
  <si>
    <t>Ich spreche nur Arabisch</t>
  </si>
  <si>
    <t>Bitte wiederholen Sie das</t>
  </si>
  <si>
    <t>Bitte sprich langsam mit mir</t>
  </si>
  <si>
    <t>Bitte sprechen Sie langsam mit mir</t>
  </si>
  <si>
    <t xml:space="preserve">Wie heißt das (auf Deutsch) </t>
  </si>
  <si>
    <t>كيفية كتابة (كلمة)؟</t>
  </si>
  <si>
    <t>ما هو الوقت (الآن)؟</t>
  </si>
  <si>
    <t>معذرة</t>
  </si>
  <si>
    <t>أنا لا أتحدث الألمانية</t>
  </si>
  <si>
    <t>اسمي هو ...</t>
  </si>
  <si>
    <t>ما هو اسمك؟</t>
  </si>
  <si>
    <t>ما هو اسمك، من فضلك؟</t>
  </si>
  <si>
    <t>أنا أتحدث العربية فقط</t>
  </si>
  <si>
    <t>الرجاء تكرار</t>
  </si>
  <si>
    <t>من فضلك تحدث معي ببطء</t>
  </si>
  <si>
    <t>كيف يطلق عليه (على الألمانية)</t>
  </si>
  <si>
    <t>die Münze</t>
  </si>
  <si>
    <t>der Geldschein</t>
  </si>
  <si>
    <t>das Geschäft</t>
  </si>
  <si>
    <t>die Kassa</t>
  </si>
  <si>
    <t>das Obst</t>
  </si>
  <si>
    <t>das Gemüse</t>
  </si>
  <si>
    <t>Wo finde ich …?</t>
  </si>
  <si>
    <t>Wo ist … ?</t>
  </si>
  <si>
    <t>Das ist billig</t>
  </si>
  <si>
    <t>Das ist teuer</t>
  </si>
  <si>
    <t>Was kostet das ?</t>
  </si>
  <si>
    <t>die Rechnung, bitte</t>
  </si>
  <si>
    <t>العملة</t>
  </si>
  <si>
    <t>الورقة النقدية</t>
  </si>
  <si>
    <t>الأعمال</t>
  </si>
  <si>
    <t>النقدية</t>
  </si>
  <si>
    <t>الفاكهة</t>
  </si>
  <si>
    <t>الخضروات</t>
  </si>
  <si>
    <t>أين يمكنني أن أجد ...؟</t>
  </si>
  <si>
    <t>أين...؟</t>
  </si>
  <si>
    <t>هذا رخيص</t>
  </si>
  <si>
    <t>هذا مكلف</t>
  </si>
  <si>
    <t>كم يتكلف؟</t>
  </si>
  <si>
    <t>الفاتورة، من فضلك</t>
  </si>
  <si>
    <t>W13</t>
  </si>
  <si>
    <t>W14</t>
  </si>
  <si>
    <t>null  /  eins  /  zwei</t>
  </si>
  <si>
    <t>drei  /  vier  /  fünf</t>
  </si>
  <si>
    <t>sechs  /  sieben  /  acht</t>
  </si>
  <si>
    <t>neun  /  zehn  /  elf</t>
  </si>
  <si>
    <t>zwölf  /  dreizehn</t>
  </si>
  <si>
    <t>vierzehn  /  fünfzehn</t>
  </si>
  <si>
    <t>zwanzig  /  fünfzig</t>
  </si>
  <si>
    <t>sechsundfünfzig</t>
  </si>
  <si>
    <t>sechzig  /  siebzig</t>
  </si>
  <si>
    <t>dreiundsiebzig</t>
  </si>
  <si>
    <t>achtzig</t>
  </si>
  <si>
    <t>neunzig</t>
  </si>
  <si>
    <t>fünfundneunzig</t>
  </si>
  <si>
    <t>(ein)hundert</t>
  </si>
  <si>
    <t>fünfhundert</t>
  </si>
  <si>
    <t>(ein)tausend</t>
  </si>
  <si>
    <t>eine Million</t>
  </si>
  <si>
    <t>صفر / واحد / اثنين</t>
  </si>
  <si>
    <t>ثلاثة / أربعة / خمسة</t>
  </si>
  <si>
    <t>ستة / سبعة / ثمانية</t>
  </si>
  <si>
    <t>تسعة / عشرة / أحد عشر</t>
  </si>
  <si>
    <t>اثني عشر / ثلاثه عشر</t>
  </si>
  <si>
    <t>أربعة عشر / خمسة عشر</t>
  </si>
  <si>
    <t>عشرون / خمسون</t>
  </si>
  <si>
    <t>ستة وخمسون</t>
  </si>
  <si>
    <t>ستون  /  سبعين</t>
  </si>
  <si>
    <t>ثلاثة وسبعون</t>
  </si>
  <si>
    <t>ثمانون</t>
  </si>
  <si>
    <t>تسعون</t>
  </si>
  <si>
    <t>خمسة وتسعون</t>
  </si>
  <si>
    <t>(واحد) مائة</t>
  </si>
  <si>
    <t>خمسمائه</t>
  </si>
  <si>
    <t>(واحد)ألف</t>
  </si>
  <si>
    <t>مليون</t>
  </si>
  <si>
    <t>W15</t>
  </si>
  <si>
    <t>die Mutter  /  der Vater</t>
  </si>
  <si>
    <t>die Tante  /  der Onkel</t>
  </si>
  <si>
    <t>die Nichte  /  der Neffe</t>
  </si>
  <si>
    <t>die Großmutter  /  der Großvater</t>
  </si>
  <si>
    <t>der Bekannte  /  die Bekannte</t>
  </si>
  <si>
    <t>die Nachbarin  /  der Nachbar</t>
  </si>
  <si>
    <t>die Freundin  /  der Freund</t>
  </si>
  <si>
    <t>die Schülerin  /  der Schüler</t>
  </si>
  <si>
    <t>die Studentin  /  der Student</t>
  </si>
  <si>
    <t>die Lehrerin  /  der Lehrer</t>
  </si>
  <si>
    <t>الأم / الأب</t>
  </si>
  <si>
    <t>العمة / العم</t>
  </si>
  <si>
    <t>ابنة / ابن شقيق</t>
  </si>
  <si>
    <t>الجدة / الجد</t>
  </si>
  <si>
    <t>التعارف / التعارف</t>
  </si>
  <si>
    <t>الجار</t>
  </si>
  <si>
    <t>صديقة / صديق</t>
  </si>
  <si>
    <t>الطالب</t>
  </si>
  <si>
    <t>المعلم</t>
  </si>
  <si>
    <t>die Tochter</t>
  </si>
  <si>
    <t>der Sohn</t>
  </si>
  <si>
    <t>die Familie</t>
  </si>
  <si>
    <t>die Verwandtschaft</t>
  </si>
  <si>
    <t>die Frau</t>
  </si>
  <si>
    <t>der Mann</t>
  </si>
  <si>
    <t>die Person</t>
  </si>
  <si>
    <t>der Mensch</t>
  </si>
  <si>
    <t>die Schule</t>
  </si>
  <si>
    <t>die Klasse</t>
  </si>
  <si>
    <t>das Büro</t>
  </si>
  <si>
    <t>die Direktion</t>
  </si>
  <si>
    <t>das Baby</t>
  </si>
  <si>
    <t>das Kind</t>
  </si>
  <si>
    <t>das Mädchen</t>
  </si>
  <si>
    <t>der Bub</t>
  </si>
  <si>
    <t>die junge Frau</t>
  </si>
  <si>
    <t>der Bursche</t>
  </si>
  <si>
    <t>ابنة</t>
  </si>
  <si>
    <t>الابن</t>
  </si>
  <si>
    <t>الأسرة</t>
  </si>
  <si>
    <t>القرابة</t>
  </si>
  <si>
    <t>المرأة</t>
  </si>
  <si>
    <t>الرجل</t>
  </si>
  <si>
    <t>الشخص</t>
  </si>
  <si>
    <t>رجل</t>
  </si>
  <si>
    <t>المدرسة</t>
  </si>
  <si>
    <t>فئة</t>
  </si>
  <si>
    <t>المكتب</t>
  </si>
  <si>
    <t>المديرية</t>
  </si>
  <si>
    <t>الطفل</t>
  </si>
  <si>
    <t>الفتاة</t>
  </si>
  <si>
    <t>الصبي</t>
  </si>
  <si>
    <t>امرأة شابة</t>
  </si>
  <si>
    <t>W16</t>
  </si>
  <si>
    <t>W17</t>
  </si>
  <si>
    <t>der September</t>
  </si>
  <si>
    <t>der Oktober</t>
  </si>
  <si>
    <t>der November</t>
  </si>
  <si>
    <t>der Dezember</t>
  </si>
  <si>
    <t>die Jahreszeit</t>
  </si>
  <si>
    <t>der Frühling</t>
  </si>
  <si>
    <t>der Sommer</t>
  </si>
  <si>
    <t>der Herbst</t>
  </si>
  <si>
    <t xml:space="preserve">der Winter </t>
  </si>
  <si>
    <t xml:space="preserve">der Neujahrstag  </t>
  </si>
  <si>
    <t>der Silvester</t>
  </si>
  <si>
    <t>der Fasching</t>
  </si>
  <si>
    <t>der Karneval</t>
  </si>
  <si>
    <t>Ostern</t>
  </si>
  <si>
    <t>die Osterwoche</t>
  </si>
  <si>
    <t>Pfingsten</t>
  </si>
  <si>
    <t>die Ferien</t>
  </si>
  <si>
    <t>der Urlaub</t>
  </si>
  <si>
    <t>der Nationalfeiertag</t>
  </si>
  <si>
    <t>Weihnachten</t>
  </si>
  <si>
    <t>der Schalttag  (29.02.)</t>
  </si>
  <si>
    <t>das Schaltjahr</t>
  </si>
  <si>
    <t>سبتمبر</t>
  </si>
  <si>
    <t>أكتوبر</t>
  </si>
  <si>
    <t>نوفمبر</t>
  </si>
  <si>
    <t>ديسمبر</t>
  </si>
  <si>
    <t>الموسم</t>
  </si>
  <si>
    <t>الربيع</t>
  </si>
  <si>
    <t>في الصيف</t>
  </si>
  <si>
    <t>الخريف</t>
  </si>
  <si>
    <t>الشتاء</t>
  </si>
  <si>
    <t xml:space="preserve">رأس السنة </t>
  </si>
  <si>
    <t>ليلة رأس السنة</t>
  </si>
  <si>
    <t>الكرنفال</t>
  </si>
  <si>
    <t>عيد الفصح</t>
  </si>
  <si>
    <t>أسبوع عيد الفصح</t>
  </si>
  <si>
    <t>العنصره</t>
  </si>
  <si>
    <t>الأعياد</t>
  </si>
  <si>
    <t>عطلة</t>
  </si>
  <si>
    <t>اليوم الوطني</t>
  </si>
  <si>
    <t>عيد الميلاد</t>
  </si>
  <si>
    <t>يوم الكبيسة (29.02.)</t>
  </si>
  <si>
    <t>السنة الكبيسة</t>
  </si>
  <si>
    <t>W18</t>
  </si>
  <si>
    <t>sein</t>
  </si>
  <si>
    <t>haben</t>
  </si>
  <si>
    <t xml:space="preserve">mögen </t>
  </si>
  <si>
    <t>können</t>
  </si>
  <si>
    <t>wollen</t>
  </si>
  <si>
    <t>dürfen</t>
  </si>
  <si>
    <t>sollen</t>
  </si>
  <si>
    <t>müssen</t>
  </si>
  <si>
    <t>beginnen</t>
  </si>
  <si>
    <t>lernen</t>
  </si>
  <si>
    <t>kommen</t>
  </si>
  <si>
    <t>spielen</t>
  </si>
  <si>
    <t>أن تكون</t>
  </si>
  <si>
    <t>أن يكون</t>
  </si>
  <si>
    <t>إلى مثل</t>
  </si>
  <si>
    <t>لتكون قادرة على</t>
  </si>
  <si>
    <t>ليريد</t>
  </si>
  <si>
    <t>السماح ل</t>
  </si>
  <si>
    <t>أن يكون ل</t>
  </si>
  <si>
    <t>لبدء</t>
  </si>
  <si>
    <t>ليتعلم</t>
  </si>
  <si>
    <t>تاتي</t>
  </si>
  <si>
    <t>للعب</t>
  </si>
  <si>
    <t>W19</t>
  </si>
  <si>
    <t>der Tag</t>
  </si>
  <si>
    <t>die Woche</t>
  </si>
  <si>
    <t>der Monat</t>
  </si>
  <si>
    <t>das Jahr</t>
  </si>
  <si>
    <t>der Montag</t>
  </si>
  <si>
    <t>der Dienstag</t>
  </si>
  <si>
    <t>der Mittwoch</t>
  </si>
  <si>
    <t>der Donnerstag</t>
  </si>
  <si>
    <t>der Freitag</t>
  </si>
  <si>
    <t>der Samstag</t>
  </si>
  <si>
    <t>der Sonntag</t>
  </si>
  <si>
    <t>der Feiertag</t>
  </si>
  <si>
    <t>der Kalender</t>
  </si>
  <si>
    <t>der Jänner</t>
  </si>
  <si>
    <t>der Februar</t>
  </si>
  <si>
    <t>der März</t>
  </si>
  <si>
    <t>der April</t>
  </si>
  <si>
    <t>der Mai</t>
  </si>
  <si>
    <t>der Juni</t>
  </si>
  <si>
    <t>der Juli</t>
  </si>
  <si>
    <t>der August</t>
  </si>
  <si>
    <t>das Vierteljahr</t>
  </si>
  <si>
    <t>das Quartal</t>
  </si>
  <si>
    <t>das Halbjahr</t>
  </si>
  <si>
    <t>die Tage</t>
  </si>
  <si>
    <t>die Wochen</t>
  </si>
  <si>
    <t>die Monate</t>
  </si>
  <si>
    <t xml:space="preserve">die Jahre </t>
  </si>
  <si>
    <t>السنة</t>
  </si>
  <si>
    <t>السنوات</t>
  </si>
  <si>
    <t>الأسبوع</t>
  </si>
  <si>
    <t>الأسابيع</t>
  </si>
  <si>
    <t>الشهر</t>
  </si>
  <si>
    <t>الأشهر</t>
  </si>
  <si>
    <t>الاثنين</t>
  </si>
  <si>
    <t>الثلاثاء</t>
  </si>
  <si>
    <t>الأربعاء</t>
  </si>
  <si>
    <t>الخميس</t>
  </si>
  <si>
    <t>الجمعة</t>
  </si>
  <si>
    <t>السبت</t>
  </si>
  <si>
    <t>الأحد</t>
  </si>
  <si>
    <t>التقويم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</si>
  <si>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</si>
  <si>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</si>
  <si>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</si>
  <si>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</si>
  <si>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</si>
  <si>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</si>
  <si>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</si>
  <si>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</si>
  <si>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الربع</t>
  </si>
  <si>
    <t>نصف السنة</t>
  </si>
  <si>
    <t>W20</t>
  </si>
  <si>
    <t>lesen</t>
  </si>
  <si>
    <t>sprechen</t>
  </si>
  <si>
    <t>besuchen</t>
  </si>
  <si>
    <t>kennen</t>
  </si>
  <si>
    <t>leben</t>
  </si>
  <si>
    <t>sehen</t>
  </si>
  <si>
    <t>schreiben</t>
  </si>
  <si>
    <t>wohnen</t>
  </si>
  <si>
    <t xml:space="preserve">stehen </t>
  </si>
  <si>
    <t>gehen</t>
  </si>
  <si>
    <t>laufen</t>
  </si>
  <si>
    <t>fahren</t>
  </si>
  <si>
    <t>لقراءة</t>
  </si>
  <si>
    <t>التحدث</t>
  </si>
  <si>
    <t>زيارة إلى</t>
  </si>
  <si>
    <t>لتعرف</t>
  </si>
  <si>
    <t>للعيش</t>
  </si>
  <si>
    <t>انظر</t>
  </si>
  <si>
    <t>يكتب</t>
  </si>
  <si>
    <t>الوقوف</t>
  </si>
  <si>
    <t>الذهاب</t>
  </si>
  <si>
    <t>إلى تشغيل</t>
  </si>
  <si>
    <t>محرك الأقراص</t>
  </si>
  <si>
    <t>W21</t>
  </si>
  <si>
    <t>essen</t>
  </si>
  <si>
    <t>trinken</t>
  </si>
  <si>
    <t>riechen</t>
  </si>
  <si>
    <t>schmecken</t>
  </si>
  <si>
    <t>greifen</t>
  </si>
  <si>
    <t>nehmen</t>
  </si>
  <si>
    <t>halten</t>
  </si>
  <si>
    <t>legen</t>
  </si>
  <si>
    <t>stellen</t>
  </si>
  <si>
    <t>setzen</t>
  </si>
  <si>
    <t>sitzen</t>
  </si>
  <si>
    <t>لتناول الطعام</t>
  </si>
  <si>
    <t>للشرب</t>
  </si>
  <si>
    <t>لرائحة</t>
  </si>
  <si>
    <t>لتذوق</t>
  </si>
  <si>
    <t>للاستيلاء على</t>
  </si>
  <si>
    <t>لاتخاذ</t>
  </si>
  <si>
    <t>لعقد</t>
  </si>
  <si>
    <t>لوضع</t>
  </si>
  <si>
    <t>لتشكل</t>
  </si>
  <si>
    <t>لتعيين</t>
  </si>
  <si>
    <t>للجلوس</t>
  </si>
  <si>
    <t>W22</t>
  </si>
  <si>
    <t>öffnen</t>
  </si>
  <si>
    <t>schließen</t>
  </si>
  <si>
    <t>sperren</t>
  </si>
  <si>
    <t>hören</t>
  </si>
  <si>
    <t>singen</t>
  </si>
  <si>
    <t>lassen</t>
  </si>
  <si>
    <t>springen</t>
  </si>
  <si>
    <t>fallen</t>
  </si>
  <si>
    <t>steigen</t>
  </si>
  <si>
    <t>treten</t>
  </si>
  <si>
    <t>schlagen</t>
  </si>
  <si>
    <t>fangen</t>
  </si>
  <si>
    <t>berühren</t>
  </si>
  <si>
    <t>فتح</t>
  </si>
  <si>
    <t>لإغلاق</t>
  </si>
  <si>
    <t>لحظر</t>
  </si>
  <si>
    <t>أن يسمع</t>
  </si>
  <si>
    <t>للانهاك</t>
  </si>
  <si>
    <t>أن تترك</t>
  </si>
  <si>
    <t>للقفز</t>
  </si>
  <si>
    <t>لتسقط</t>
  </si>
  <si>
    <t>للارتفاع</t>
  </si>
  <si>
    <t>لركلة</t>
  </si>
  <si>
    <t>للتغلب</t>
  </si>
  <si>
    <t>للقبض</t>
  </si>
  <si>
    <t>للمس</t>
  </si>
  <si>
    <t>gerade</t>
  </si>
  <si>
    <t>gültig</t>
  </si>
  <si>
    <t>bekannt</t>
  </si>
  <si>
    <t>gerecht</t>
  </si>
  <si>
    <t>herrlich</t>
  </si>
  <si>
    <t>boshaft</t>
  </si>
  <si>
    <t>schwatzhaft</t>
  </si>
  <si>
    <t>geschwind</t>
  </si>
  <si>
    <t>tüchtig</t>
  </si>
  <si>
    <t>zahm</t>
  </si>
  <si>
    <t>winzig</t>
  </si>
  <si>
    <t>vage</t>
  </si>
  <si>
    <t>W33</t>
  </si>
  <si>
    <t>فقط</t>
  </si>
  <si>
    <t>صالح</t>
  </si>
  <si>
    <t>معروفه</t>
  </si>
  <si>
    <t>تلبيه</t>
  </si>
  <si>
    <t>رائع</t>
  </si>
  <si>
    <t>الخبيثه</t>
  </si>
  <si>
    <t>شادي</t>
  </si>
  <si>
    <t>غيشويند</t>
  </si>
  <si>
    <t>كفاءه</t>
  </si>
  <si>
    <t>ترويض</t>
  </si>
  <si>
    <t>صغيره</t>
  </si>
  <si>
    <t>غامضه</t>
  </si>
  <si>
    <t>heiß  –  kalt</t>
  </si>
  <si>
    <t>richtig  –  falsch</t>
  </si>
  <si>
    <t>schwer  –  leicht</t>
  </si>
  <si>
    <t>laut  –  leise</t>
  </si>
  <si>
    <t>hell  –  dunkel</t>
  </si>
  <si>
    <t>schnell  –  langsam</t>
  </si>
  <si>
    <t>feucht  –  trocken</t>
  </si>
  <si>
    <t>oft  –  selten</t>
  </si>
  <si>
    <t>weiß  –  schwarz</t>
  </si>
  <si>
    <t>teuer  –  billig</t>
  </si>
  <si>
    <t>gut  –  schlecht</t>
  </si>
  <si>
    <t>groß  –  klein</t>
  </si>
  <si>
    <t>hoch  –  tief</t>
  </si>
  <si>
    <t>حار – بارد</t>
  </si>
  <si>
    <t>الصحيح – خطأ</t>
  </si>
  <si>
    <t>الثقيلة – ضوء</t>
  </si>
  <si>
    <t>بصوت عال – هادئ</t>
  </si>
  <si>
    <t>ضوء – الظلام</t>
  </si>
  <si>
    <t>سريع – بطيء</t>
  </si>
  <si>
    <t>رطبة – جافة</t>
  </si>
  <si>
    <t>في كثير من الأحيان –– نادرا</t>
  </si>
  <si>
    <t>أبيض – أسود</t>
  </si>
  <si>
    <t>مكلفة – رخيصة</t>
  </si>
  <si>
    <t>جيد – سيئة</t>
  </si>
  <si>
    <t>كبير – صغير</t>
  </si>
  <si>
    <t>عالية -- عميق</t>
  </si>
  <si>
    <t>nicht richtig</t>
  </si>
  <si>
    <t>nicht gültig</t>
  </si>
  <si>
    <t>schwer</t>
  </si>
  <si>
    <t>ehrlich</t>
  </si>
  <si>
    <t>freundlich</t>
  </si>
  <si>
    <t>seriös</t>
  </si>
  <si>
    <t>nicht gerade</t>
  </si>
  <si>
    <t>ungerade</t>
  </si>
  <si>
    <t>unrichtig</t>
  </si>
  <si>
    <t>ungültig</t>
  </si>
  <si>
    <t>unbekannt</t>
  </si>
  <si>
    <t>ungerecht</t>
  </si>
  <si>
    <t>unschwer</t>
  </si>
  <si>
    <t>unehrlich</t>
  </si>
  <si>
    <t>unfreundlich</t>
  </si>
  <si>
    <t>unseriös</t>
  </si>
  <si>
    <t>ليس بالضبط</t>
  </si>
  <si>
    <t>الغريب</t>
  </si>
  <si>
    <t>غير صحيح</t>
  </si>
  <si>
    <t>غير صحيحه</t>
  </si>
  <si>
    <t>غير صالح</t>
  </si>
  <si>
    <t>غير معروف</t>
  </si>
  <si>
    <t>عادله</t>
  </si>
  <si>
    <t>الثابت</t>
  </si>
  <si>
    <t>سهوله</t>
  </si>
  <si>
    <t>صادقه</t>
  </si>
  <si>
    <t>غير شريفه</t>
  </si>
  <si>
    <t>وديه</t>
  </si>
  <si>
    <t>خطيره</t>
  </si>
  <si>
    <t>تافهه</t>
  </si>
  <si>
    <t>W41</t>
  </si>
  <si>
    <t>W43</t>
  </si>
  <si>
    <t>das Jahrzehnt</t>
  </si>
  <si>
    <t>das Jahrhundert</t>
  </si>
  <si>
    <t>die Epoche</t>
  </si>
  <si>
    <t>das Monat</t>
  </si>
  <si>
    <t xml:space="preserve">die Woche </t>
  </si>
  <si>
    <t>die Nacht</t>
  </si>
  <si>
    <t>die Frühe</t>
  </si>
  <si>
    <t>der Vormittag</t>
  </si>
  <si>
    <t>der Mittag</t>
  </si>
  <si>
    <t>der Nachmittag</t>
  </si>
  <si>
    <t>der Abend</t>
  </si>
  <si>
    <t>die Mitternacht</t>
  </si>
  <si>
    <t>die Stunde</t>
  </si>
  <si>
    <t>die Minute</t>
  </si>
  <si>
    <t>die Sekunde</t>
  </si>
  <si>
    <t>العقد</t>
  </si>
  <si>
    <t>القرن</t>
  </si>
  <si>
    <t>عصر</t>
  </si>
  <si>
    <t>اليوم</t>
  </si>
  <si>
    <t>ليلة</t>
  </si>
  <si>
    <t>في وقت مبكر</t>
  </si>
  <si>
    <t>الصباح</t>
  </si>
  <si>
    <t>ظهرا</t>
  </si>
  <si>
    <t>بعد الظهر</t>
  </si>
  <si>
    <t>المساء</t>
  </si>
  <si>
    <t>منتصف الليل</t>
  </si>
  <si>
    <t>الساعة</t>
  </si>
  <si>
    <t>الدقيقة</t>
  </si>
  <si>
    <t>الثاني</t>
  </si>
  <si>
    <t>W44</t>
  </si>
  <si>
    <t>die Sonne</t>
  </si>
  <si>
    <t>der Mond</t>
  </si>
  <si>
    <t>der Sonnenaufgang</t>
  </si>
  <si>
    <t>der Sonnenuntergang</t>
  </si>
  <si>
    <t>الشمس</t>
  </si>
  <si>
    <t>القمر</t>
  </si>
  <si>
    <t>شروق الشمس</t>
  </si>
  <si>
    <t>غروب الشمس</t>
  </si>
  <si>
    <t>das Haus</t>
  </si>
  <si>
    <t>die Wohnung</t>
  </si>
  <si>
    <t>das Wohnzimmer</t>
  </si>
  <si>
    <t>das Badezimmer</t>
  </si>
  <si>
    <t>das Schlafzimmer</t>
  </si>
  <si>
    <t>der Vorraum</t>
  </si>
  <si>
    <t>der Keller</t>
  </si>
  <si>
    <t>das Parterre</t>
  </si>
  <si>
    <t>die Etage</t>
  </si>
  <si>
    <t>der Dachboden</t>
  </si>
  <si>
    <t>die Garage</t>
  </si>
  <si>
    <t>der Garten</t>
  </si>
  <si>
    <t>الشقة</t>
  </si>
  <si>
    <t>غرفة المعيشة</t>
  </si>
  <si>
    <t>غرفة النوم</t>
  </si>
  <si>
    <t>في غرفة الاستراحة</t>
  </si>
  <si>
    <t>القبو</t>
  </si>
  <si>
    <t>عصر الأرض</t>
  </si>
  <si>
    <t>الكلمة</t>
  </si>
  <si>
    <t>العلية</t>
  </si>
  <si>
    <t>المرآب</t>
  </si>
  <si>
    <t>الحديقة</t>
  </si>
  <si>
    <t>W48</t>
  </si>
  <si>
    <t>die Einrichtung</t>
  </si>
  <si>
    <t>der Kasten</t>
  </si>
  <si>
    <t>die Kiste</t>
  </si>
  <si>
    <t>das Bild</t>
  </si>
  <si>
    <t>die Decke</t>
  </si>
  <si>
    <t>das Nachtkästchen</t>
  </si>
  <si>
    <t>der Teppich</t>
  </si>
  <si>
    <t>der Wecker</t>
  </si>
  <si>
    <t>المرفق</t>
  </si>
  <si>
    <t>الصورة</t>
  </si>
  <si>
    <t>السقف</t>
  </si>
  <si>
    <t>مربع الليل</t>
  </si>
  <si>
    <t>السجاد</t>
  </si>
  <si>
    <t>المنبه</t>
  </si>
  <si>
    <t>W49</t>
  </si>
  <si>
    <t>der Spiegel</t>
  </si>
  <si>
    <t>der Wasserhahn</t>
  </si>
  <si>
    <t>die Badewanne</t>
  </si>
  <si>
    <t>die Zahnbürste</t>
  </si>
  <si>
    <t>die Toilette</t>
  </si>
  <si>
    <t>der Waschlappen</t>
  </si>
  <si>
    <t>die Bürste</t>
  </si>
  <si>
    <t>das heiße / kalte Wasser</t>
  </si>
  <si>
    <t>صنبور</t>
  </si>
  <si>
    <t>حوض الاستحمام</t>
  </si>
  <si>
    <t>فرشاة الأسنان</t>
  </si>
  <si>
    <t>من مناشفة</t>
  </si>
  <si>
    <t>الفرشاة</t>
  </si>
  <si>
    <t>الماء الساخن / البارد</t>
  </si>
  <si>
    <t>W50</t>
  </si>
  <si>
    <t>das Backrohr</t>
  </si>
  <si>
    <t>der Kühlschrank</t>
  </si>
  <si>
    <t>die Abwasch</t>
  </si>
  <si>
    <t>das Geschirr</t>
  </si>
  <si>
    <t>der Krug</t>
  </si>
  <si>
    <t>die Arbeitsfläche</t>
  </si>
  <si>
    <t>أنبوب الخبز</t>
  </si>
  <si>
    <t>الثلاجة</t>
  </si>
  <si>
    <t>الغسيل حتى</t>
  </si>
  <si>
    <t>الأطباق</t>
  </si>
  <si>
    <t>الإبريق</t>
  </si>
  <si>
    <t>سطح العمل</t>
  </si>
  <si>
    <t>W51</t>
  </si>
  <si>
    <t>das Sofa</t>
  </si>
  <si>
    <t>der Polstersessel</t>
  </si>
  <si>
    <t>der Couchtisch</t>
  </si>
  <si>
    <t>der Fernseher</t>
  </si>
  <si>
    <t>die Musikanlage</t>
  </si>
  <si>
    <t>die Deckenlampe</t>
  </si>
  <si>
    <t>das Fensterbrett</t>
  </si>
  <si>
    <t>die Vase</t>
  </si>
  <si>
    <t>das Bücherregal</t>
  </si>
  <si>
    <t>das Klavier</t>
  </si>
  <si>
    <t>W52</t>
  </si>
  <si>
    <t>أريكة</t>
  </si>
  <si>
    <t>كرسي المنجد</t>
  </si>
  <si>
    <t>طاولة القهوة</t>
  </si>
  <si>
    <t>التلفزيون</t>
  </si>
  <si>
    <t>نظام الموسيقى</t>
  </si>
  <si>
    <t>مصباح السقف</t>
  </si>
  <si>
    <t>عتبة النافذة</t>
  </si>
  <si>
    <t>المزهرية</t>
  </si>
  <si>
    <t>رف الكتب</t>
  </si>
  <si>
    <t>البيانو</t>
  </si>
  <si>
    <t>der Haushalt</t>
  </si>
  <si>
    <t>das Haushaltsgerät</t>
  </si>
  <si>
    <t>das Bügeleisen</t>
  </si>
  <si>
    <t>der Stecker</t>
  </si>
  <si>
    <t>das Kabel</t>
  </si>
  <si>
    <t>die Steckdose</t>
  </si>
  <si>
    <t>der Staubsauger</t>
  </si>
  <si>
    <t>der Besen</t>
  </si>
  <si>
    <t>der Kübel</t>
  </si>
  <si>
    <t>der Abfall</t>
  </si>
  <si>
    <t>das Putzmittel</t>
  </si>
  <si>
    <t>W53</t>
  </si>
  <si>
    <t>W54</t>
  </si>
  <si>
    <t>الميزانية</t>
  </si>
  <si>
    <t>الأجهزة المنزلية</t>
  </si>
  <si>
    <t>الحديد</t>
  </si>
  <si>
    <t>المكونات</t>
  </si>
  <si>
    <t>الكابل</t>
  </si>
  <si>
    <t>مأخذ التوصيل</t>
  </si>
  <si>
    <t>المكنسة الكهربائية</t>
  </si>
  <si>
    <t>المكنسة</t>
  </si>
  <si>
    <t>دلو</t>
  </si>
  <si>
    <t>النفايات</t>
  </si>
  <si>
    <t>عامل التنظيف</t>
  </si>
  <si>
    <t>das Haar</t>
  </si>
  <si>
    <t>die Haut</t>
  </si>
  <si>
    <t>die Stirn</t>
  </si>
  <si>
    <t>die Lippe</t>
  </si>
  <si>
    <t>das Kinn</t>
  </si>
  <si>
    <t>الشعر</t>
  </si>
  <si>
    <t>الجلد</t>
  </si>
  <si>
    <t>الجبين</t>
  </si>
  <si>
    <t>الشفة</t>
  </si>
  <si>
    <t>الذقن</t>
  </si>
  <si>
    <t>der Rumpf</t>
  </si>
  <si>
    <t>die Schulter</t>
  </si>
  <si>
    <t>die Brust</t>
  </si>
  <si>
    <t>die Lunge</t>
  </si>
  <si>
    <t>das Herz</t>
  </si>
  <si>
    <t>das Blut</t>
  </si>
  <si>
    <t>die Hüfte</t>
  </si>
  <si>
    <t>der Magen</t>
  </si>
  <si>
    <t>das Rückgrat</t>
  </si>
  <si>
    <t>der Knochen</t>
  </si>
  <si>
    <t>بدن</t>
  </si>
  <si>
    <t>الكتف</t>
  </si>
  <si>
    <t>الصدر</t>
  </si>
  <si>
    <t>الرئتين</t>
  </si>
  <si>
    <t>القلب</t>
  </si>
  <si>
    <t>الدم</t>
  </si>
  <si>
    <t>الورك</t>
  </si>
  <si>
    <t>المعدة</t>
  </si>
  <si>
    <t>العمود الفقري</t>
  </si>
  <si>
    <t>من العظام</t>
  </si>
  <si>
    <t>W55</t>
  </si>
  <si>
    <t>der Ellenbogen</t>
  </si>
  <si>
    <t>der Daumen</t>
  </si>
  <si>
    <t>das Becken</t>
  </si>
  <si>
    <t>der Schenkel</t>
  </si>
  <si>
    <t>das Knie</t>
  </si>
  <si>
    <t>der Knöchel</t>
  </si>
  <si>
    <t>die Ferse</t>
  </si>
  <si>
    <t>W56</t>
  </si>
  <si>
    <t>المرفقين</t>
  </si>
  <si>
    <t>الإبهام</t>
  </si>
  <si>
    <t>حوض</t>
  </si>
  <si>
    <t>الفخذ</t>
  </si>
  <si>
    <t>الركبة</t>
  </si>
  <si>
    <t>الكاحل</t>
  </si>
  <si>
    <t>كعب</t>
  </si>
  <si>
    <t>ängstlich</t>
  </si>
  <si>
    <t>fleißig</t>
  </si>
  <si>
    <t>hart</t>
  </si>
  <si>
    <t>sparsam</t>
  </si>
  <si>
    <t>stabil</t>
  </si>
  <si>
    <t>heiter</t>
  </si>
  <si>
    <t>hektisch</t>
  </si>
  <si>
    <t>böse</t>
  </si>
  <si>
    <t>derb</t>
  </si>
  <si>
    <t>achtsam</t>
  </si>
  <si>
    <t>flink</t>
  </si>
  <si>
    <t>plump</t>
  </si>
  <si>
    <t>خجول</t>
  </si>
  <si>
    <t>العمل الدؤوب</t>
  </si>
  <si>
    <t>شده</t>
  </si>
  <si>
    <t>اقتصاديه</t>
  </si>
  <si>
    <t>مستقره</t>
  </si>
  <si>
    <t>مشرق</t>
  </si>
  <si>
    <t>المحمومه</t>
  </si>
  <si>
    <t>الاشرار</t>
  </si>
  <si>
    <t>درب</t>
  </si>
  <si>
    <t>اذ تضع</t>
  </si>
  <si>
    <t>ذكيا</t>
  </si>
  <si>
    <t>طبطب</t>
  </si>
  <si>
    <t>W57</t>
  </si>
  <si>
    <t>W59</t>
  </si>
  <si>
    <t>reich</t>
  </si>
  <si>
    <t>arm</t>
  </si>
  <si>
    <t>leer</t>
  </si>
  <si>
    <t>الغنيه</t>
  </si>
  <si>
    <t>فارغه</t>
  </si>
  <si>
    <t>für Drucker eigener, HP 995c DJ</t>
  </si>
  <si>
    <t>0 / 0 cm</t>
  </si>
  <si>
    <t xml:space="preserve">  =WENN(GROSS($F$5)="J";$F$6;"")</t>
  </si>
  <si>
    <t>Formel, DE:</t>
  </si>
  <si>
    <t>Formel, AR:</t>
  </si>
  <si>
    <t>Formel, Link:</t>
  </si>
  <si>
    <t>Seite Nr, J/N:</t>
  </si>
  <si>
    <r>
      <t xml:space="preserve">  = VERWEIS($G$3+6;Data!$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$2:$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$1028;Data!$</t>
    </r>
    <r>
      <rPr>
        <b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>$2:$</t>
    </r>
    <r>
      <rPr>
        <b/>
        <sz val="10"/>
        <color theme="1"/>
        <rFont val="Arial"/>
        <family val="2"/>
      </rPr>
      <t>D</t>
    </r>
    <r>
      <rPr>
        <sz val="10"/>
        <color theme="1"/>
        <rFont val="Arial"/>
        <family val="2"/>
      </rPr>
      <t>$1028)</t>
    </r>
  </si>
  <si>
    <r>
      <t xml:space="preserve">  = VERWEIS($G$3+6;Data!$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$2:$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$1028;Data!$</t>
    </r>
    <r>
      <rPr>
        <b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$2:$</t>
    </r>
    <r>
      <rPr>
        <b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$1028)</t>
    </r>
  </si>
  <si>
    <r>
      <t xml:space="preserve">  &amp; WENN(GROSS($F$7)="J";" / " &amp; VERWEIS($G$3+6;Data!$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$2:$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$1028;Data!$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$2:$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>$1028);"")</t>
    </r>
  </si>
  <si>
    <t>-test-</t>
  </si>
  <si>
    <r>
      <t xml:space="preserve">Test </t>
    </r>
    <r>
      <rPr>
        <b/>
        <sz val="11"/>
        <color theme="1"/>
        <rFont val="Calibri"/>
        <family val="2"/>
        <scheme val="minor"/>
      </rPr>
      <t>Blatt 0</t>
    </r>
  </si>
  <si>
    <t>Blattlauf</t>
  </si>
  <si>
    <t>schmale Seite voran</t>
  </si>
  <si>
    <t>horizontal drehen</t>
  </si>
  <si>
    <t>manuell</t>
  </si>
  <si>
    <t>für Kopierer, paarweiser Einzug</t>
  </si>
  <si>
    <t>breite Seite voran</t>
  </si>
  <si>
    <t>2. Blatt</t>
  </si>
  <si>
    <t xml:space="preserve"> - Schrift verkehrt</t>
  </si>
  <si>
    <t>1. Blatt</t>
  </si>
  <si>
    <t xml:space="preserve"> - Schrift aufrecht</t>
  </si>
  <si>
    <r>
      <t xml:space="preserve">Num.:  </t>
    </r>
    <r>
      <rPr>
        <b/>
        <sz val="11"/>
        <color theme="1"/>
        <rFont val="Calibri"/>
        <family val="2"/>
        <scheme val="minor"/>
      </rPr>
      <t>$G$3+0 .. 8</t>
    </r>
  </si>
  <si>
    <t>1. Blatt  -V-</t>
  </si>
  <si>
    <t>2. Blatt  -R-</t>
  </si>
  <si>
    <t xml:space="preserve"> ,= SVERWEIS("suchkrit";J26:K27;J26;123)</t>
  </si>
  <si>
    <t>ES</t>
  </si>
  <si>
    <t>x la maison x</t>
  </si>
  <si>
    <t>x la porte x</t>
  </si>
  <si>
    <t>x la porte d'entrée x</t>
  </si>
  <si>
    <t>x la salle x</t>
  </si>
  <si>
    <t>x les toilettes x</t>
  </si>
  <si>
    <t>x la serviette x</t>
  </si>
  <si>
    <t>x le lit x</t>
  </si>
  <si>
    <t>x le miroir x</t>
  </si>
  <si>
    <t>x la case x</t>
  </si>
  <si>
    <t>x the house x</t>
  </si>
  <si>
    <t>x the door x</t>
  </si>
  <si>
    <t>x the front door x</t>
  </si>
  <si>
    <t>x the room x</t>
  </si>
  <si>
    <t>x the toilet x</t>
  </si>
  <si>
    <t>x the towel x</t>
  </si>
  <si>
    <t>x the bed x</t>
  </si>
  <si>
    <t>x the mirror x</t>
  </si>
  <si>
    <t>x the box x</t>
  </si>
  <si>
    <t>B01</t>
  </si>
  <si>
    <t>B02</t>
  </si>
  <si>
    <t>das Zeichen</t>
  </si>
  <si>
    <t>die Grammatik</t>
  </si>
  <si>
    <t>der (bestimmte) Artikel</t>
  </si>
  <si>
    <t>das Hauptwort / Substantiv</t>
  </si>
  <si>
    <t>das Zeitwort / das Verbum</t>
  </si>
  <si>
    <t>die Einzahl  (Singular)</t>
  </si>
  <si>
    <t>die Mehrzahl  (Plural)</t>
  </si>
  <si>
    <t>das Satzzeichen</t>
  </si>
  <si>
    <t>das Rufzeichen</t>
  </si>
  <si>
    <t>das Wort  /  die Wörter</t>
  </si>
  <si>
    <t>die Ziffer  /  die Ziffern</t>
  </si>
  <si>
    <t>der Begriff  /  die Begriffe</t>
  </si>
  <si>
    <t xml:space="preserve">der Satz  /  die Sätze </t>
  </si>
  <si>
    <t xml:space="preserve">der Punkt  /  die Punkte </t>
  </si>
  <si>
    <t>das Fragezeichen</t>
  </si>
  <si>
    <t>der Bindestrich</t>
  </si>
  <si>
    <t>der Beistrich</t>
  </si>
  <si>
    <t>der Strichpunkt</t>
  </si>
  <si>
    <t>die Gegenwart</t>
  </si>
  <si>
    <t>die Vergangenheit</t>
  </si>
  <si>
    <t>die Zukunft</t>
  </si>
  <si>
    <t>der Nominativ (1. Fall)</t>
  </si>
  <si>
    <t>der Dativ ( 3. Fall)</t>
  </si>
  <si>
    <t>der Akkusativ (4. Fall)</t>
  </si>
  <si>
    <t>der Hauptsatz</t>
  </si>
  <si>
    <t>der Nebensatz</t>
  </si>
  <si>
    <t>der Strich  /  die Striche</t>
  </si>
  <si>
    <t xml:space="preserve">die Zeit  /  die Zeiten </t>
  </si>
  <si>
    <t>el signo de interrogación</t>
  </si>
  <si>
    <t>la raya / los guiones</t>
  </si>
  <si>
    <t>el guión</t>
  </si>
  <si>
    <t>la coma</t>
  </si>
  <si>
    <t>punto y coma</t>
  </si>
  <si>
    <t xml:space="preserve">el tiempo / los tiempos </t>
  </si>
  <si>
    <t>el presente</t>
  </si>
  <si>
    <t>el pasado</t>
  </si>
  <si>
    <t>el futuro</t>
  </si>
  <si>
    <t>el caso nominativo (1er caso)</t>
  </si>
  <si>
    <t>el dativo (3er caso)</t>
  </si>
  <si>
    <t>el acusativo (4º caso)</t>
  </si>
  <si>
    <t>la cláusula principal</t>
  </si>
  <si>
    <t>la cláusula subordinada</t>
  </si>
  <si>
    <t>el signo</t>
  </si>
  <si>
    <t>la palabra / palabras</t>
  </si>
  <si>
    <t>el dígito / los dígitos</t>
  </si>
  <si>
    <t>el término / los términos</t>
  </si>
  <si>
    <t>la gramática</t>
  </si>
  <si>
    <t>el artículo (definitivo)</t>
  </si>
  <si>
    <t>el sustantivo / sustantivo</t>
  </si>
  <si>
    <t>el tiempo / el verbo</t>
  </si>
  <si>
    <t>el singular</t>
  </si>
  <si>
    <t>el plural</t>
  </si>
  <si>
    <t xml:space="preserve">la sentencia / sentencias </t>
  </si>
  <si>
    <t>el signo de puntuación</t>
  </si>
  <si>
    <t xml:space="preserve">el punto / puntos </t>
  </si>
  <si>
    <t>la señal de llamada</t>
  </si>
  <si>
    <t>voll</t>
  </si>
  <si>
    <t>schwach</t>
  </si>
  <si>
    <t>stark</t>
  </si>
  <si>
    <t>hurtig</t>
  </si>
  <si>
    <t>gemütlich</t>
  </si>
  <si>
    <t>langweilig</t>
  </si>
  <si>
    <t>interessant</t>
  </si>
  <si>
    <t>lustig</t>
  </si>
  <si>
    <t>la casa</t>
  </si>
  <si>
    <t>la puerta</t>
  </si>
  <si>
    <t>la puerta principal</t>
  </si>
  <si>
    <t>la habitación</t>
  </si>
  <si>
    <t>el inodoro</t>
  </si>
  <si>
    <t>la toalla</t>
  </si>
  <si>
    <t>la cama</t>
  </si>
  <si>
    <t>el espejo</t>
  </si>
  <si>
    <t>la caja</t>
  </si>
  <si>
    <t>la cerradura</t>
  </si>
  <si>
    <t>la clave</t>
  </si>
  <si>
    <t>la pared</t>
  </si>
  <si>
    <t>la lámpara</t>
  </si>
  <si>
    <t>el interruptor</t>
  </si>
  <si>
    <t>la ventana</t>
  </si>
  <si>
    <t>persianas</t>
  </si>
  <si>
    <t>Cortina</t>
  </si>
  <si>
    <t>la mesa</t>
  </si>
  <si>
    <t>Bienvenido, bienvenido.</t>
  </si>
  <si>
    <t>¿Cómo estás?</t>
  </si>
  <si>
    <t>Estoy bien, gracias.</t>
  </si>
  <si>
    <t>¿Dónde está Helga?</t>
  </si>
  <si>
    <t>¿Cuándo viene Helga?</t>
  </si>
  <si>
    <t>Necesito información.</t>
  </si>
  <si>
    <t>¿Está Helga aquí?</t>
  </si>
  <si>
    <t>Tengo una pregunta.</t>
  </si>
  <si>
    <t>¿Puede ayudarme?</t>
  </si>
  <si>
    <t>la silla, el sillón</t>
  </si>
  <si>
    <t>cama</t>
  </si>
  <si>
    <t>ropa de cama</t>
  </si>
  <si>
    <t>cajón</t>
  </si>
  <si>
    <t>cojín, almohada</t>
  </si>
  <si>
    <t>colchón</t>
  </si>
  <si>
    <t>la cubierta</t>
  </si>
  <si>
    <t>el lavabo</t>
  </si>
  <si>
    <t>el aseo</t>
  </si>
  <si>
    <t>la ducha</t>
  </si>
  <si>
    <t>el calentador</t>
  </si>
  <si>
    <t>el jabón</t>
  </si>
  <si>
    <t>la cocina</t>
  </si>
  <si>
    <t>la estufa</t>
  </si>
  <si>
    <t>cubiertos</t>
  </si>
  <si>
    <t>el cuchillo</t>
  </si>
  <si>
    <t>el tenedor</t>
  </si>
  <si>
    <t>la cuchara</t>
  </si>
  <si>
    <t>la copa</t>
  </si>
  <si>
    <t>la placa</t>
  </si>
  <si>
    <t>la olla</t>
  </si>
  <si>
    <t>lavadora</t>
  </si>
  <si>
    <t>polvo para lavar</t>
  </si>
  <si>
    <t>el agua</t>
  </si>
  <si>
    <t>caliente / frío</t>
  </si>
  <si>
    <t>el pan</t>
  </si>
  <si>
    <t>la mantequilla</t>
  </si>
  <si>
    <t>el queso</t>
  </si>
  <si>
    <t>la salchicha</t>
  </si>
  <si>
    <t>carne</t>
  </si>
  <si>
    <t>mermelada</t>
  </si>
  <si>
    <t>Leche</t>
  </si>
  <si>
    <t>¡Buen provecho!</t>
  </si>
  <si>
    <t>Tengo hambre</t>
  </si>
  <si>
    <t>Estoy sediento</t>
  </si>
  <si>
    <t>la calle</t>
  </si>
  <si>
    <t>el pueblo</t>
  </si>
  <si>
    <t>la ciudad</t>
  </si>
  <si>
    <t>la parada</t>
  </si>
  <si>
    <t>el calendario</t>
  </si>
  <si>
    <t>el billete</t>
  </si>
  <si>
    <t>el término</t>
  </si>
  <si>
    <t>la estación</t>
  </si>
  <si>
    <t>el dinero</t>
  </si>
  <si>
    <t>el teléfono</t>
  </si>
  <si>
    <t>el número de teléfono</t>
  </si>
  <si>
    <t>la ropa</t>
  </si>
  <si>
    <t>zapatos</t>
  </si>
  <si>
    <t>pantalones</t>
  </si>
  <si>
    <t>camisa</t>
  </si>
  <si>
    <t>chaqueta</t>
  </si>
  <si>
    <t>la gorra</t>
  </si>
  <si>
    <t>el suéter</t>
  </si>
  <si>
    <t>el cuerpo</t>
  </si>
  <si>
    <t>la cabeza</t>
  </si>
  <si>
    <t>el cuello</t>
  </si>
  <si>
    <t>el brazo</t>
  </si>
  <si>
    <t>la pierna</t>
  </si>
  <si>
    <t>la mano</t>
  </si>
  <si>
    <t>el pie</t>
  </si>
  <si>
    <t>el dedo del pie</t>
  </si>
  <si>
    <t>el ojo</t>
  </si>
  <si>
    <t>el oído</t>
  </si>
  <si>
    <t>la nariz</t>
  </si>
  <si>
    <t>la boca</t>
  </si>
  <si>
    <t>el vientre</t>
  </si>
  <si>
    <t>la espalda</t>
  </si>
  <si>
    <t>el diente</t>
  </si>
  <si>
    <t>la lengua</t>
  </si>
  <si>
    <t>el dedo</t>
  </si>
  <si>
    <t>Buen día</t>
  </si>
  <si>
    <t>Adiós</t>
  </si>
  <si>
    <t>Buenas noches</t>
  </si>
  <si>
    <t>Por favor,</t>
  </si>
  <si>
    <t>gracias</t>
  </si>
  <si>
    <t>sí / sí, por favor</t>
  </si>
  <si>
    <t>no / no, gracias</t>
  </si>
  <si>
    <t>No entiendo</t>
  </si>
  <si>
    <t>¿Qué es esto?</t>
  </si>
  <si>
    <t>¿Cómo se llama?  (en alemán)</t>
  </si>
  <si>
    <t>¿Cómo se escribe esa (palabra)?</t>
  </si>
  <si>
    <t>¿Qué hora es (ahora)?</t>
  </si>
  <si>
    <t>Disculpen</t>
  </si>
  <si>
    <t>No hablo alemán</t>
  </si>
  <si>
    <t>Me llamo...</t>
  </si>
  <si>
    <t>¿Cómo te llamas?</t>
  </si>
  <si>
    <t>¿Cuál es su nombre, por favor?</t>
  </si>
  <si>
    <t>Sólo hablo español</t>
  </si>
  <si>
    <t>Por favor, repita la</t>
  </si>
  <si>
    <t>Por favor, háblame despacio</t>
  </si>
  <si>
    <t>Por favor, hable lentamente con mi</t>
  </si>
  <si>
    <t>la moneda</t>
  </si>
  <si>
    <t>la tienda</t>
  </si>
  <si>
    <t>caja registradora</t>
  </si>
  <si>
    <t>fruta</t>
  </si>
  <si>
    <t>verduras</t>
  </si>
  <si>
    <t>¿Dónde puedo encontrar...?</t>
  </si>
  <si>
    <t>¿Dónde está...?</t>
  </si>
  <si>
    <t>Esto es barato</t>
  </si>
  <si>
    <t>Esto es caro</t>
  </si>
  <si>
    <t>¿Cuánto cuesta?</t>
  </si>
  <si>
    <t>la factura, por favor</t>
  </si>
  <si>
    <t>cero / uno / dos</t>
  </si>
  <si>
    <t>tres / cuatro / cinco</t>
  </si>
  <si>
    <t>seis / siete / ocho</t>
  </si>
  <si>
    <t>nueve / diez / once</t>
  </si>
  <si>
    <t>doce / trece</t>
  </si>
  <si>
    <t>catorce / quince</t>
  </si>
  <si>
    <t>veinte / cincuenta</t>
  </si>
  <si>
    <t>cincuenta y seis</t>
  </si>
  <si>
    <t>sesenta / setenta</t>
  </si>
  <si>
    <t>setenta y tres</t>
  </si>
  <si>
    <t>ochenta</t>
  </si>
  <si>
    <t>noventa</t>
  </si>
  <si>
    <t>noventa y cinco</t>
  </si>
  <si>
    <t>quinientos</t>
  </si>
  <si>
    <t>un millón</t>
  </si>
  <si>
    <t>cien</t>
  </si>
  <si>
    <t>mil</t>
  </si>
  <si>
    <t>la tía / el tío</t>
  </si>
  <si>
    <t>la sobrina / el sobrino</t>
  </si>
  <si>
    <t>abuela/abuelo</t>
  </si>
  <si>
    <t>el conocido / la conocida</t>
  </si>
  <si>
    <t>el vecino</t>
  </si>
  <si>
    <t>una novia / novio</t>
  </si>
  <si>
    <t>el alumno</t>
  </si>
  <si>
    <t>el estudiante</t>
  </si>
  <si>
    <t>el profesor</t>
  </si>
  <si>
    <t>la madre / el padre</t>
  </si>
  <si>
    <t>la hija</t>
  </si>
  <si>
    <t>el hijo</t>
  </si>
  <si>
    <t>la familia</t>
  </si>
  <si>
    <t>los familiares</t>
  </si>
  <si>
    <t>la esposa</t>
  </si>
  <si>
    <t>el hombre</t>
  </si>
  <si>
    <t>la persona</t>
  </si>
  <si>
    <t>el ser humano</t>
  </si>
  <si>
    <t>la escuela</t>
  </si>
  <si>
    <t>la clase</t>
  </si>
  <si>
    <t>la oficina</t>
  </si>
  <si>
    <t>la gestión</t>
  </si>
  <si>
    <t>el bebé</t>
  </si>
  <si>
    <t>el niño</t>
  </si>
  <si>
    <t>la chica</t>
  </si>
  <si>
    <t>mujer joven</t>
  </si>
  <si>
    <t>el muchacho</t>
  </si>
  <si>
    <t xml:space="preserve"> = VERWEIS($G$3+0;Data!$C$2:$C$1054;Data!$D$2:$D$1054)</t>
  </si>
  <si>
    <t xml:space="preserve">nur eine Zeile oder Spalte </t>
  </si>
  <si>
    <t xml:space="preserve"> lookup_value   | Suchvektor  |  Ergebnisvektor    </t>
  </si>
  <si>
    <t>Sucht Werte in einem Vektor oder in einer Matrix</t>
  </si>
  <si>
    <t xml:space="preserve">Sucht in der ersten Spalte einer Matrix  </t>
  </si>
  <si>
    <t>Nachschlagewert | Sucnbereich Matrix | die Spaltennummer im Bereich Matrix -&gt;  Rückgabewert | exakte Übereinstimmung (falsch)).</t>
  </si>
  <si>
    <t>W58</t>
  </si>
  <si>
    <t>maßlos</t>
  </si>
  <si>
    <t>der Humor</t>
  </si>
  <si>
    <t>humorvoll</t>
  </si>
  <si>
    <t>rauschen</t>
  </si>
  <si>
    <t>geräuschlos</t>
  </si>
  <si>
    <t>die Regung</t>
  </si>
  <si>
    <t>regungslos</t>
  </si>
  <si>
    <t>VW04</t>
  </si>
  <si>
    <t>…</t>
  </si>
  <si>
    <t>kräftig</t>
  </si>
  <si>
    <t>traurig</t>
  </si>
  <si>
    <t>miteinander verwandt sein</t>
  </si>
  <si>
    <t>das Verwandtschaftsverhältnis</t>
  </si>
  <si>
    <t>die Generation</t>
  </si>
  <si>
    <t>die Abfolge</t>
  </si>
  <si>
    <t>die Abstammung</t>
  </si>
  <si>
    <t>der Bub  /  das Mädchen</t>
  </si>
  <si>
    <t>der Mann  /  die Frau</t>
  </si>
  <si>
    <t>die Großfamilie</t>
  </si>
  <si>
    <t>die Verwandtschaft mütterlichseits</t>
  </si>
  <si>
    <t>die Verwandtschaft väterlichseits</t>
  </si>
  <si>
    <t>der  nahe  /  entfernte  Verwandte</t>
  </si>
  <si>
    <t>estar relacionados entre sí</t>
  </si>
  <si>
    <t>la relación</t>
  </si>
  <si>
    <t>familia</t>
  </si>
  <si>
    <t>la generación</t>
  </si>
  <si>
    <t>la sucesión</t>
  </si>
  <si>
    <t>el descenso</t>
  </si>
  <si>
    <t>el niño / la niña</t>
  </si>
  <si>
    <t>el hombre / la mujer</t>
  </si>
  <si>
    <t>la familia ampliada</t>
  </si>
  <si>
    <t>la relación por parte de la madre</t>
  </si>
  <si>
    <t>los parientes del lado del padre</t>
  </si>
  <si>
    <t>el pariente cercano / lejano</t>
  </si>
  <si>
    <t>VW05</t>
  </si>
  <si>
    <t>die Eltern</t>
  </si>
  <si>
    <t>der Vater  /  die Mutter</t>
  </si>
  <si>
    <t>der Onkel  /  die Tante</t>
  </si>
  <si>
    <t>der Neffe  /  die Nichte</t>
  </si>
  <si>
    <t>der Cousin  /  die Cousine</t>
  </si>
  <si>
    <t>die Vorfahren  /  die Ahnen</t>
  </si>
  <si>
    <t>die Großeltern</t>
  </si>
  <si>
    <t>der Großvater  /  die Großmutter</t>
  </si>
  <si>
    <t>die Nachfahren</t>
  </si>
  <si>
    <t>der Enkel  /  die Enkelin</t>
  </si>
  <si>
    <t>die Ehe  /  verheiratet sein</t>
  </si>
  <si>
    <t>der Ehemann  /  die Ehefrau</t>
  </si>
  <si>
    <t>der Schwiegervater  /  die Schwiegermutter</t>
  </si>
  <si>
    <t>der Schwiegersohn  /  die Schwiegertochter</t>
  </si>
  <si>
    <t>verschwägert sein</t>
  </si>
  <si>
    <t>der Schwager  /  die Schwägerin</t>
  </si>
  <si>
    <t>los padres</t>
  </si>
  <si>
    <t>el padre / la madre</t>
  </si>
  <si>
    <t>el tío / la tía</t>
  </si>
  <si>
    <t>el sobrino / la sobrina</t>
  </si>
  <si>
    <t>el primo / la prima</t>
  </si>
  <si>
    <t>los ancestros / los antepasados</t>
  </si>
  <si>
    <t>los abuelos</t>
  </si>
  <si>
    <t>el abuelo / la abuela</t>
  </si>
  <si>
    <t>los descendientes</t>
  </si>
  <si>
    <t>el nieto / la nieta</t>
  </si>
  <si>
    <t>matrimonio / estar casado</t>
  </si>
  <si>
    <t>el marido / la mujer</t>
  </si>
  <si>
    <t>el suegro / la suegra</t>
  </si>
  <si>
    <t>yerno / nuera</t>
  </si>
  <si>
    <t>estar en la ley</t>
  </si>
  <si>
    <t>cuñado / cuñada</t>
  </si>
  <si>
    <t>el día</t>
  </si>
  <si>
    <t>los días</t>
  </si>
  <si>
    <t>la semana</t>
  </si>
  <si>
    <t>semanas</t>
  </si>
  <si>
    <t>el mes</t>
  </si>
  <si>
    <t>los meses</t>
  </si>
  <si>
    <t>el año</t>
  </si>
  <si>
    <t>los años</t>
  </si>
  <si>
    <t>Lunes</t>
  </si>
  <si>
    <t>Martes</t>
  </si>
  <si>
    <t>Miércoles</t>
  </si>
  <si>
    <t>Jueves</t>
  </si>
  <si>
    <t>Viernes</t>
  </si>
  <si>
    <t>Sábado</t>
  </si>
  <si>
    <t>Domingo</t>
  </si>
  <si>
    <t>Vacaciones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</si>
  <si>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</si>
  <si>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</si>
  <si>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</si>
  <si>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</si>
  <si>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</si>
  <si>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</si>
  <si>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</si>
  <si>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</si>
  <si>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el trimestre</t>
  </si>
  <si>
    <t>el cuarto</t>
  </si>
  <si>
    <t>el medio año</t>
  </si>
  <si>
    <t>Septiembre</t>
  </si>
  <si>
    <t>Octubre</t>
  </si>
  <si>
    <t>Noviembre</t>
  </si>
  <si>
    <t>Diciembre</t>
  </si>
  <si>
    <t>la temporada</t>
  </si>
  <si>
    <t>Primavera</t>
  </si>
  <si>
    <t>Verano</t>
  </si>
  <si>
    <t>Otoño</t>
  </si>
  <si>
    <t>Invierno</t>
  </si>
  <si>
    <t xml:space="preserve">Día de Año Nuevo  </t>
  </si>
  <si>
    <t>Nochevieja</t>
  </si>
  <si>
    <t>el carnaval</t>
  </si>
  <si>
    <t>Carnaval</t>
  </si>
  <si>
    <t>Pascua</t>
  </si>
  <si>
    <t>Semana Santa</t>
  </si>
  <si>
    <t>Pentecostés</t>
  </si>
  <si>
    <t>las vacaciones</t>
  </si>
  <si>
    <t>la licencia</t>
  </si>
  <si>
    <t>Fiesta nacional</t>
  </si>
  <si>
    <t>Navidad</t>
  </si>
  <si>
    <t>el día bisiesto (29.02.)</t>
  </si>
  <si>
    <t>el año bisiesto</t>
  </si>
  <si>
    <t>ser</t>
  </si>
  <si>
    <t>tienen</t>
  </si>
  <si>
    <t xml:space="preserve">como </t>
  </si>
  <si>
    <t>puede</t>
  </si>
  <si>
    <t>quiere</t>
  </si>
  <si>
    <t>deberá</t>
  </si>
  <si>
    <t>debe</t>
  </si>
  <si>
    <t>iniciar</t>
  </si>
  <si>
    <t>aprender</t>
  </si>
  <si>
    <t>venir</t>
  </si>
  <si>
    <t>jugar</t>
  </si>
  <si>
    <t>hablar</t>
  </si>
  <si>
    <t>visite</t>
  </si>
  <si>
    <t>conozca</t>
  </si>
  <si>
    <t>en directo</t>
  </si>
  <si>
    <t>véase</t>
  </si>
  <si>
    <t>escribir</t>
  </si>
  <si>
    <t xml:space="preserve">stand </t>
  </si>
  <si>
    <t>caminar</t>
  </si>
  <si>
    <t>accionamiento</t>
  </si>
  <si>
    <t>comenzar</t>
  </si>
  <si>
    <t>comer</t>
  </si>
  <si>
    <t>beber</t>
  </si>
  <si>
    <t>oler</t>
  </si>
  <si>
    <t>probar</t>
  </si>
  <si>
    <t>agarrar</t>
  </si>
  <si>
    <t>toma</t>
  </si>
  <si>
    <t>mantener</t>
  </si>
  <si>
    <t>poner</t>
  </si>
  <si>
    <t>lugar</t>
  </si>
  <si>
    <t xml:space="preserve">sentarse </t>
  </si>
  <si>
    <t>abrir</t>
  </si>
  <si>
    <t>cerrar</t>
  </si>
  <si>
    <t>bloquear</t>
  </si>
  <si>
    <t>escuchar</t>
  </si>
  <si>
    <t>cantar</t>
  </si>
  <si>
    <t>dejar</t>
  </si>
  <si>
    <t>salto</t>
  </si>
  <si>
    <t>otoño</t>
  </si>
  <si>
    <t>subir</t>
  </si>
  <si>
    <t>patada</t>
  </si>
  <si>
    <t>punch</t>
  </si>
  <si>
    <t>atrapar</t>
  </si>
  <si>
    <t>sólo</t>
  </si>
  <si>
    <t>válido</t>
  </si>
  <si>
    <t>conocido</t>
  </si>
  <si>
    <t>magníficamente</t>
  </si>
  <si>
    <t>travieso</t>
  </si>
  <si>
    <t>chismoso</t>
  </si>
  <si>
    <t>rápido</t>
  </si>
  <si>
    <t>competente</t>
  </si>
  <si>
    <t>domar</t>
  </si>
  <si>
    <t>pequeño</t>
  </si>
  <si>
    <t>vago</t>
  </si>
  <si>
    <t>toque</t>
  </si>
  <si>
    <t>caliente – frío</t>
  </si>
  <si>
    <t>correcto – incorrecto</t>
  </si>
  <si>
    <t>pesado – ligero</t>
  </si>
  <si>
    <t>fuerte – silencioso</t>
  </si>
  <si>
    <t>claro – oscuro</t>
  </si>
  <si>
    <t>rápido – lento</t>
  </si>
  <si>
    <t>húmedo – seco</t>
  </si>
  <si>
    <t>a menudo – raramente</t>
  </si>
  <si>
    <t>blanco – negro</t>
  </si>
  <si>
    <t>caro – barato</t>
  </si>
  <si>
    <t>bueno – malo</t>
  </si>
  <si>
    <t>grande – pequeño</t>
  </si>
  <si>
    <t>alto – bajo</t>
  </si>
  <si>
    <t>W39</t>
  </si>
  <si>
    <t>ni siquiera</t>
  </si>
  <si>
    <t>extraño</t>
  </si>
  <si>
    <t>incorrecto</t>
  </si>
  <si>
    <t>no es válido</t>
  </si>
  <si>
    <t>inválido</t>
  </si>
  <si>
    <t>desconocido</t>
  </si>
  <si>
    <t>justo</t>
  </si>
  <si>
    <t>injusto</t>
  </si>
  <si>
    <t>difícil</t>
  </si>
  <si>
    <t>fácil</t>
  </si>
  <si>
    <t>honesto</t>
  </si>
  <si>
    <t>deshonesto</t>
  </si>
  <si>
    <t>amable</t>
  </si>
  <si>
    <t>antipático</t>
  </si>
  <si>
    <t>serio</t>
  </si>
  <si>
    <t>dudoso</t>
  </si>
  <si>
    <t>la década</t>
  </si>
  <si>
    <t>el siglo</t>
  </si>
  <si>
    <t>la época</t>
  </si>
  <si>
    <t>el semestre</t>
  </si>
  <si>
    <t>la noche</t>
  </si>
  <si>
    <t>la mañana</t>
  </si>
  <si>
    <t>mediodía</t>
  </si>
  <si>
    <t>la tarde</t>
  </si>
  <si>
    <t>la medianoche</t>
  </si>
  <si>
    <t>la hora</t>
  </si>
  <si>
    <t>el minuto</t>
  </si>
  <si>
    <t>el segundo</t>
  </si>
  <si>
    <t>el sol</t>
  </si>
  <si>
    <t>la luna</t>
  </si>
  <si>
    <t>el amanecer</t>
  </si>
  <si>
    <t>la puesta de sol</t>
  </si>
  <si>
    <t>el apartamento</t>
  </si>
  <si>
    <t>la sala de estar</t>
  </si>
  <si>
    <t>el baño</t>
  </si>
  <si>
    <t>el dormitorio</t>
  </si>
  <si>
    <t>la antesala</t>
  </si>
  <si>
    <t>la bodega</t>
  </si>
  <si>
    <t>la planta baja</t>
  </si>
  <si>
    <t>el suelo</t>
  </si>
  <si>
    <t>ático</t>
  </si>
  <si>
    <t>garaje</t>
  </si>
  <si>
    <t>el jardín</t>
  </si>
  <si>
    <t>el mobiliario</t>
  </si>
  <si>
    <t>la imagen</t>
  </si>
  <si>
    <t>el cojín, la almohada</t>
  </si>
  <si>
    <t>la manta</t>
  </si>
  <si>
    <t>la mesita de noche</t>
  </si>
  <si>
    <t>la alfombra</t>
  </si>
  <si>
    <t>la cortina</t>
  </si>
  <si>
    <t>el despertador</t>
  </si>
  <si>
    <t>el grifo</t>
  </si>
  <si>
    <t>la bañera</t>
  </si>
  <si>
    <t>el cepillo de dientes</t>
  </si>
  <si>
    <t>el paño</t>
  </si>
  <si>
    <t>el cepillo</t>
  </si>
  <si>
    <t>el agua caliente/fría</t>
  </si>
  <si>
    <t>el horno</t>
  </si>
  <si>
    <t>la nevera</t>
  </si>
  <si>
    <t>los platos</t>
  </si>
  <si>
    <t>platos</t>
  </si>
  <si>
    <t>placa</t>
  </si>
  <si>
    <t>taza</t>
  </si>
  <si>
    <t>jarra</t>
  </si>
  <si>
    <t>la superficie de trabajo</t>
  </si>
  <si>
    <t>cuchillo</t>
  </si>
  <si>
    <t>el sofá</t>
  </si>
  <si>
    <t>el sillón</t>
  </si>
  <si>
    <t>la mesa de café</t>
  </si>
  <si>
    <t>la televisión</t>
  </si>
  <si>
    <t>el sistema de música</t>
  </si>
  <si>
    <t>la lámpara de techo</t>
  </si>
  <si>
    <t>el alféizar de la ventana</t>
  </si>
  <si>
    <t>el jarrón</t>
  </si>
  <si>
    <t>la estantería</t>
  </si>
  <si>
    <t>el piano</t>
  </si>
  <si>
    <t>el hogar</t>
  </si>
  <si>
    <t>el electrodoméstico</t>
  </si>
  <si>
    <t>el hierro</t>
  </si>
  <si>
    <t>el enchufe</t>
  </si>
  <si>
    <t>el cable</t>
  </si>
  <si>
    <t>la toma de corriente</t>
  </si>
  <si>
    <t>la aspiradora</t>
  </si>
  <si>
    <t>la escoba</t>
  </si>
  <si>
    <t>la lavadora</t>
  </si>
  <si>
    <t>el cubo</t>
  </si>
  <si>
    <t>la basura</t>
  </si>
  <si>
    <t>el agente de limpieza</t>
  </si>
  <si>
    <t>el pelo</t>
  </si>
  <si>
    <t>la piel</t>
  </si>
  <si>
    <t>la frente</t>
  </si>
  <si>
    <t>el labio</t>
  </si>
  <si>
    <t>la barbilla</t>
  </si>
  <si>
    <t>el torso</t>
  </si>
  <si>
    <t>el hombro</t>
  </si>
  <si>
    <t>el pecho</t>
  </si>
  <si>
    <t>los pulmones</t>
  </si>
  <si>
    <t>el corazón</t>
  </si>
  <si>
    <t>Sangre</t>
  </si>
  <si>
    <t>la cadera</t>
  </si>
  <si>
    <t>el abdomen</t>
  </si>
  <si>
    <t>Estómago</t>
  </si>
  <si>
    <t>la columna vertebral</t>
  </si>
  <si>
    <t>el hueso</t>
  </si>
  <si>
    <t>el codo</t>
  </si>
  <si>
    <t>el pulgar</t>
  </si>
  <si>
    <t>la pelvis</t>
  </si>
  <si>
    <t>muslo</t>
  </si>
  <si>
    <t>la rodilla</t>
  </si>
  <si>
    <t>el tobillo</t>
  </si>
  <si>
    <t>el talón</t>
  </si>
  <si>
    <t>tímido</t>
  </si>
  <si>
    <t>diligente</t>
  </si>
  <si>
    <t>duro</t>
  </si>
  <si>
    <t>frugal</t>
  </si>
  <si>
    <t>estable</t>
  </si>
  <si>
    <t>alegre</t>
  </si>
  <si>
    <t>agitado</t>
  </si>
  <si>
    <t>desagradable</t>
  </si>
  <si>
    <t>crudo</t>
  </si>
  <si>
    <t>cuidado</t>
  </si>
  <si>
    <t>ágil</t>
  </si>
  <si>
    <t>torpe</t>
  </si>
  <si>
    <t>rico</t>
  </si>
  <si>
    <t>pobre</t>
  </si>
  <si>
    <t>vacío</t>
  </si>
  <si>
    <t>excesivamente</t>
  </si>
  <si>
    <t>pleno</t>
  </si>
  <si>
    <t>el humor</t>
  </si>
  <si>
    <t>humorístico</t>
  </si>
  <si>
    <t>apresurarse</t>
  </si>
  <si>
    <t>sin sonido</t>
  </si>
  <si>
    <t>el movimiento</t>
  </si>
  <si>
    <t>inmóvil</t>
  </si>
  <si>
    <t>débil</t>
  </si>
  <si>
    <t>fuerte</t>
  </si>
  <si>
    <t>enérgicamente</t>
  </si>
  <si>
    <t>sin prisas</t>
  </si>
  <si>
    <t>aburrido</t>
  </si>
  <si>
    <t>interesante</t>
  </si>
  <si>
    <t>divertido</t>
  </si>
  <si>
    <t>triste</t>
  </si>
  <si>
    <t>familiares</t>
  </si>
  <si>
    <t xml:space="preserve"> = SVERWEIS("suchkrit";Data!$C$2:$H$1054;4;FALSE)</t>
  </si>
  <si>
    <t>(1)</t>
  </si>
  <si>
    <t>Sprachen:</t>
  </si>
  <si>
    <t>الكامل</t>
  </si>
  <si>
    <t>الغايه</t>
  </si>
  <si>
    <t>الفكاهة</t>
  </si>
  <si>
    <t>روح الدعابه</t>
  </si>
  <si>
    <t>الضوضاء</t>
  </si>
  <si>
    <t>صامت</t>
  </si>
  <si>
    <t>الحركة</t>
  </si>
  <si>
    <t>بلا حراك</t>
  </si>
  <si>
    <t>ضعيف</t>
  </si>
  <si>
    <t>قوي</t>
  </si>
  <si>
    <t>بسرعة</t>
  </si>
  <si>
    <t>مريح</t>
  </si>
  <si>
    <t>ممل</t>
  </si>
  <si>
    <t>مثير</t>
  </si>
  <si>
    <t>للإعجاب</t>
  </si>
  <si>
    <t>مضحك</t>
  </si>
  <si>
    <t>تكون ذات صلة مع بعضها البعض</t>
  </si>
  <si>
    <t>العلاقة</t>
  </si>
  <si>
    <t>الاسره</t>
  </si>
  <si>
    <t>جيل</t>
  </si>
  <si>
    <t>تسلسل</t>
  </si>
  <si>
    <t>النسب</t>
  </si>
  <si>
    <t>الصبي / الفتاة</t>
  </si>
  <si>
    <t>الرجل / المرأة</t>
  </si>
  <si>
    <t>الأسرة الممتدة</t>
  </si>
  <si>
    <t>الأقارب على الجانب الأم</t>
  </si>
  <si>
    <t>القرابة على الجانب الأبوي</t>
  </si>
  <si>
    <t>القريب / البعيد</t>
  </si>
  <si>
    <t>الاباء</t>
  </si>
  <si>
    <t>الأب / الأم</t>
  </si>
  <si>
    <t>العم / العمة</t>
  </si>
  <si>
    <t>ابن أخ / ابنة أخت</t>
  </si>
  <si>
    <t>ابن عم / ابن عم</t>
  </si>
  <si>
    <t>الأجداد / الأجداد</t>
  </si>
  <si>
    <t>الأجداد</t>
  </si>
  <si>
    <t>الجد / الجدة</t>
  </si>
  <si>
    <t>أحفاد</t>
  </si>
  <si>
    <t>الحفيد / حفيدة</t>
  </si>
  <si>
    <t>الزواج / الزواج</t>
  </si>
  <si>
    <t>الزوج / زوجة</t>
  </si>
  <si>
    <t>والد في القانون / الأم في القانون</t>
  </si>
  <si>
    <t>زوج ابنة / زوجة</t>
  </si>
  <si>
    <t>أن يكون في القوانين</t>
  </si>
  <si>
    <t>صهره</t>
  </si>
  <si>
    <t>علامة</t>
  </si>
  <si>
    <t>الكلمة / الكلمات</t>
  </si>
  <si>
    <t>الأرقام / الأرقام</t>
  </si>
  <si>
    <t>مصطلح / شروط</t>
  </si>
  <si>
    <t>النحوي</t>
  </si>
  <si>
    <t>المادة (المحددة)</t>
  </si>
  <si>
    <t>الكلمة الرئيسية / اسم</t>
  </si>
  <si>
    <t>الكلمة الزمنية / المسند</t>
  </si>
  <si>
    <t>الرقم المفرد (المفرد)</t>
  </si>
  <si>
    <t>الجمع (الجمع)</t>
  </si>
  <si>
    <t>الجملة / الجمل</t>
  </si>
  <si>
    <t>علامة الترقيم</t>
  </si>
  <si>
    <t>النقطة / النقاط</t>
  </si>
  <si>
    <t>إشارة الاتصال</t>
  </si>
  <si>
    <t>علامة الاستفهام</t>
  </si>
  <si>
    <t>السكتة الدماغية / السكتات الدماغية</t>
  </si>
  <si>
    <t>واصلة</t>
  </si>
  <si>
    <t>تشويه</t>
  </si>
  <si>
    <t>نقطة اندفاعة</t>
  </si>
  <si>
    <t>الوقت / مرات</t>
  </si>
  <si>
    <t>الحاضر</t>
  </si>
  <si>
    <t>الماضي</t>
  </si>
  <si>
    <t>المستقبل</t>
  </si>
  <si>
    <t>الترشيحي (الحالة الأولى)</t>
  </si>
  <si>
    <t>الدُوَيّر ( الحالة الثالثة)</t>
  </si>
  <si>
    <t>المتهم (القضية الرابعة)</t>
  </si>
  <si>
    <t>الجملة الرئيسية</t>
  </si>
  <si>
    <t>الالجملة الثانوية</t>
  </si>
  <si>
    <t>x das  Haus xARx</t>
  </si>
  <si>
    <t>x die  Türe xARx</t>
  </si>
  <si>
    <t>x die  Haustüre xARx</t>
  </si>
  <si>
    <t>x das  Zimmer xARx</t>
  </si>
  <si>
    <t>x die  Toilette xARx</t>
  </si>
  <si>
    <t>x das  Handtuch xARx</t>
  </si>
  <si>
    <t>x das  Bett xARx</t>
  </si>
  <si>
    <t>x der  Spiegel xARx</t>
  </si>
  <si>
    <t>x der  Kasten xARx</t>
  </si>
  <si>
    <t>x la casa xESx</t>
  </si>
  <si>
    <t>x la puerta xESx</t>
  </si>
  <si>
    <t>x la puerta principal xESx</t>
  </si>
  <si>
    <t>x la habitación xESx</t>
  </si>
  <si>
    <t>x el inodoro xESx</t>
  </si>
  <si>
    <t>x la toalla xESx</t>
  </si>
  <si>
    <t>x la cama xESx</t>
  </si>
  <si>
    <t>x el espejo xESx</t>
  </si>
  <si>
    <t>x la caja xESx</t>
  </si>
  <si>
    <t>x das  Haus xTRx</t>
  </si>
  <si>
    <t>x die  Türe xTRx</t>
  </si>
  <si>
    <t>x die  Haustüre xTRx</t>
  </si>
  <si>
    <t>x das  Zimmer xTRx</t>
  </si>
  <si>
    <t>x die  Toilette xTRx</t>
  </si>
  <si>
    <t>x das  Handtuch xTRx</t>
  </si>
  <si>
    <t>x das  Bett xTRx</t>
  </si>
  <si>
    <t>x der  Spiegel xTRx</t>
  </si>
  <si>
    <t>x der  Kasten xTRx</t>
  </si>
  <si>
    <t>ev</t>
  </si>
  <si>
    <t>kapı</t>
  </si>
  <si>
    <t>ön kapı</t>
  </si>
  <si>
    <t>oda</t>
  </si>
  <si>
    <t>tuvalet</t>
  </si>
  <si>
    <t>havlu</t>
  </si>
  <si>
    <t>yatak</t>
  </si>
  <si>
    <t>ayna</t>
  </si>
  <si>
    <t>kutu</t>
  </si>
  <si>
    <t>kale</t>
  </si>
  <si>
    <t>TR</t>
  </si>
  <si>
    <t>EN</t>
  </si>
  <si>
    <t>x das  Zimmer xFDx</t>
  </si>
  <si>
    <t>x die  Toilette xFDx</t>
  </si>
  <si>
    <t>x das  Handtuch xFDx</t>
  </si>
  <si>
    <t>x das  Bett xFDx</t>
  </si>
  <si>
    <t>x der  Spiegel xFDx</t>
  </si>
  <si>
    <t>x der  Kasten xFDx</t>
  </si>
  <si>
    <t>x das  Haus xFDx</t>
  </si>
  <si>
    <t>x die  Türe xFDx</t>
  </si>
  <si>
    <t>x die  Haustüre xFDx</t>
  </si>
  <si>
    <t>FD</t>
  </si>
  <si>
    <t>PA</t>
  </si>
  <si>
    <t>x das  Haus xPAx</t>
  </si>
  <si>
    <t>x die  Türe xPAx</t>
  </si>
  <si>
    <t>x die  Haustüre xPAx</t>
  </si>
  <si>
    <t>x das  Zimmer xPAx</t>
  </si>
  <si>
    <t>x die  Toilette xPAx</t>
  </si>
  <si>
    <t>x das  Handtuch xPAx</t>
  </si>
  <si>
    <t>x das  Bett xPAx</t>
  </si>
  <si>
    <t>x der  Spiegel xPAx</t>
  </si>
  <si>
    <t>x der  Kasten xPAx</t>
  </si>
  <si>
    <t>[ Test Haus ]</t>
  </si>
  <si>
    <t>[ Test Türe ]</t>
  </si>
  <si>
    <t>[ Test Haustüre ]</t>
  </si>
  <si>
    <t>[ Test Zimmer ]</t>
  </si>
  <si>
    <t>[ Test Toilette ]</t>
  </si>
  <si>
    <t>[ Test Handtuch ]</t>
  </si>
  <si>
    <t>[ Test Bett ]</t>
  </si>
  <si>
    <t>[ Test Spiegel ]</t>
  </si>
  <si>
    <t>[ Test Kasten ]</t>
  </si>
  <si>
    <t>- - -</t>
  </si>
  <si>
    <t xml:space="preserve">  =ADRESSE(1;2+F4;;;"Data")</t>
  </si>
  <si>
    <t xml:space="preserve">  = SVERWEIS("(1)";Data!$C$1:$L$1;$F$4;FALSCH)</t>
  </si>
  <si>
    <t>n</t>
  </si>
  <si>
    <t>##</t>
  </si>
  <si>
    <t>(2)</t>
  </si>
  <si>
    <t>(3)</t>
  </si>
  <si>
    <t>(4)</t>
  </si>
  <si>
    <t>(5)</t>
  </si>
  <si>
    <t>(6)</t>
  </si>
  <si>
    <t>(7)</t>
  </si>
  <si>
    <t>(8)</t>
  </si>
  <si>
    <t>(9)</t>
  </si>
  <si>
    <t>DE</t>
  </si>
  <si>
    <t>W61</t>
  </si>
  <si>
    <t>sprechen  –  aussprechen </t>
  </si>
  <si>
    <t>der Apfel  –  die Äpfel  </t>
  </si>
  <si>
    <t>der Ärger  </t>
  </si>
  <si>
    <t>der Acker  –  die Äcker  </t>
  </si>
  <si>
    <t>Österreich  </t>
  </si>
  <si>
    <t xml:space="preserve">hoch  –  höher  – am höchsten </t>
  </si>
  <si>
    <t>hören  –  ich höre  </t>
  </si>
  <si>
    <t>übersetzen  –  ich übersetze  </t>
  </si>
  <si>
    <t>der Rücken  </t>
  </si>
  <si>
    <t xml:space="preserve">genügen  –  es genügt </t>
  </si>
  <si>
    <t xml:space="preserve">die Straße </t>
  </si>
  <si>
    <t xml:space="preserve">das Faß </t>
  </si>
  <si>
    <t xml:space="preserve">der Spaß </t>
  </si>
  <si>
    <t>üben  –  ich übe  –  die Übung</t>
  </si>
  <si>
    <t>الحرف - الحروف</t>
  </si>
  <si>
    <t>تحدث - نطق</t>
  </si>
  <si>
    <t>التفاح - التفاح</t>
  </si>
  <si>
    <t>الغضب</t>
  </si>
  <si>
    <t>الميدان - الحقول</t>
  </si>
  <si>
    <t>der Buchstabe  –  die Buchstaben </t>
  </si>
  <si>
    <t>النمسا</t>
  </si>
  <si>
    <t>مرتفع ، أعلى ، أعلى</t>
  </si>
  <si>
    <t>أسمع - أسمع</t>
  </si>
  <si>
    <t>ترجم - أترجم</t>
  </si>
  <si>
    <t>الظهر</t>
  </si>
  <si>
    <t>يكفي - يكفي</t>
  </si>
  <si>
    <t>الشارع</t>
  </si>
  <si>
    <t>البرميل</t>
  </si>
  <si>
    <t>المرح</t>
  </si>
  <si>
    <t>الممارسة - أنا أمارس - التمرين</t>
  </si>
  <si>
    <t xml:space="preserve">- - - </t>
  </si>
  <si>
    <t xml:space="preserve">the letter - the letters </t>
  </si>
  <si>
    <t xml:space="preserve">speak - to pronounce </t>
  </si>
  <si>
    <t xml:space="preserve">the apple - the apples  </t>
  </si>
  <si>
    <t xml:space="preserve">the anger  </t>
  </si>
  <si>
    <t xml:space="preserve">the field - the fields  </t>
  </si>
  <si>
    <t xml:space="preserve">Austria  </t>
  </si>
  <si>
    <t xml:space="preserve">high - higher - highest </t>
  </si>
  <si>
    <t xml:space="preserve">hear - I hear  </t>
  </si>
  <si>
    <t xml:space="preserve">translate - I translate  </t>
  </si>
  <si>
    <t xml:space="preserve">the back  </t>
  </si>
  <si>
    <t xml:space="preserve">suffice - it is enough </t>
  </si>
  <si>
    <t xml:space="preserve">the road </t>
  </si>
  <si>
    <t xml:space="preserve">the barrel </t>
  </si>
  <si>
    <t xml:space="preserve">the fun </t>
  </si>
  <si>
    <t>practise - I practise - the practice</t>
  </si>
  <si>
    <t>(10</t>
  </si>
  <si>
    <t>(11)</t>
  </si>
  <si>
    <t>KU</t>
  </si>
  <si>
    <t>x das  Haus xKUx</t>
  </si>
  <si>
    <t>x die  Türe xKUx</t>
  </si>
  <si>
    <t>x die  Haustüre xKUx</t>
  </si>
  <si>
    <t>x die  Toilette xKUx</t>
  </si>
  <si>
    <t>x das  Handtuch xKUx</t>
  </si>
  <si>
    <t>x das  Zimmer xKU</t>
  </si>
  <si>
    <t>x das  Bett xKUx</t>
  </si>
  <si>
    <t>x der  Spiegel xKUx</t>
  </si>
  <si>
    <t>x der  Kasten xPKU</t>
  </si>
  <si>
    <t>name - name</t>
  </si>
  <si>
    <t>diaxivin - bilêv dikin</t>
  </si>
  <si>
    <t>sêv - sêvan</t>
  </si>
  <si>
    <t>hêrs</t>
  </si>
  <si>
    <t>zevî - zevî</t>
  </si>
  <si>
    <t>Awisturya</t>
  </si>
  <si>
    <t>bilind, bilind, bilindtirîn</t>
  </si>
  <si>
    <t>bibihîze - ez dibihîzim</t>
  </si>
  <si>
    <t>wergerandin - ez wergerînim</t>
  </si>
  <si>
    <t>pişta</t>
  </si>
  <si>
    <t>bes e - ew bes e</t>
  </si>
  <si>
    <t>kolan</t>
  </si>
  <si>
    <t>bermîl</t>
  </si>
  <si>
    <t>kêfê</t>
  </si>
  <si>
    <t>pratîk - ez pratîk dikim - temrîn</t>
  </si>
  <si>
    <t>لیک - لیکونه</t>
  </si>
  <si>
    <t>خبرې اترې - تلفظ</t>
  </si>
  <si>
    <t>م ه - م ې</t>
  </si>
  <si>
    <t>قهر</t>
  </si>
  <si>
    <t>ساحه - ساحې</t>
  </si>
  <si>
    <t>آسټریا</t>
  </si>
  <si>
    <t>لوړ، لوړه، لوړه</t>
  </si>
  <si>
    <t>واورئ - زه اورم</t>
  </si>
  <si>
    <t>ژباړه - زه وژباړه</t>
  </si>
  <si>
    <t>شاته</t>
  </si>
  <si>
    <t>مطمین دی - دا کافي دی</t>
  </si>
  <si>
    <t>کوڅه</t>
  </si>
  <si>
    <t>بیرل</t>
  </si>
  <si>
    <t>ساتیري</t>
  </si>
  <si>
    <t>تمرین - زه تمرین کوم</t>
  </si>
  <si>
    <t>mektup - harfler</t>
  </si>
  <si>
    <t>konuşmak - telaffuz etmek</t>
  </si>
  <si>
    <t>elma - elmalar</t>
  </si>
  <si>
    <t>öfke</t>
  </si>
  <si>
    <t>alan - alanlar</t>
  </si>
  <si>
    <t>Avusturya</t>
  </si>
  <si>
    <t>yüksek  –  daha yüksek  – en yüksek</t>
  </si>
  <si>
    <t>duymak - duyuyorum</t>
  </si>
  <si>
    <t>çevir - çeviriyorum</t>
  </si>
  <si>
    <t>arka</t>
  </si>
  <si>
    <t>yeterli - yeterli</t>
  </si>
  <si>
    <t>sokak</t>
  </si>
  <si>
    <t>varil</t>
  </si>
  <si>
    <t>eğlence</t>
  </si>
  <si>
    <t>alıştırma - alıştırma yapıyorum - alıştırma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</si>
</sst>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363636"/>
      <name val="Segoe U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0" xfId="0" applyFill="1"/>
    <xf numFmtId="0" fontId="0" fillId="0" borderId="0" xfId="0" quotePrefix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/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0" fillId="0" borderId="33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36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0" borderId="0" xfId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0" xfId="0" applyFont="1"/>
    <xf numFmtId="0" fontId="10" fillId="0" borderId="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0" fillId="0" borderId="0" xfId="0" quotePrefix="1" applyAlignment="1">
      <alignment vertical="top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2" fillId="0" borderId="0" xfId="0" quotePrefix="1" applyFont="1"/>
    <xf numFmtId="0" fontId="12" fillId="0" borderId="0" xfId="0" applyFont="1"/>
    <xf numFmtId="0" fontId="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Alignment="1">
      <alignment wrapText="1"/>
    </xf>
    <xf numFmtId="0" fontId="0" fillId="0" borderId="33" xfId="0" quotePrefix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quotePrefix="1"/>
    <xf numFmtId="0" fontId="0" fillId="0" borderId="0" xfId="0" quotePrefix="1" applyBorder="1" applyAlignment="1">
      <alignment horizontal="center" vertical="center"/>
    </xf>
    <xf numFmtId="0" fontId="14" fillId="0" borderId="0" xfId="0" applyFont="1"/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eine-deutsch-hilfe.a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leine-deutsch-hilfe.a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ict.leo.org/spanisch-deutsch/excesivament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F3" sqref="F3"/>
    </sheetView>
  </sheetViews>
  <sheetFormatPr baseColWidth="10" defaultRowHeight="15" x14ac:dyDescent="0.25"/>
  <cols>
    <col min="1" max="1" width="43.85546875" style="19" customWidth="1"/>
    <col min="2" max="2" width="49.5703125" style="19" customWidth="1"/>
    <col min="3" max="3" width="43.5703125" style="19" customWidth="1"/>
    <col min="5" max="7" width="6.7109375" customWidth="1"/>
    <col min="8" max="8" width="16" customWidth="1"/>
    <col min="9" max="9" width="14.7109375" customWidth="1"/>
  </cols>
  <sheetData>
    <row r="1" spans="1:10" ht="22.5" customHeight="1" x14ac:dyDescent="0.25">
      <c r="A1" s="1"/>
      <c r="B1" s="2"/>
      <c r="C1" s="3"/>
      <c r="E1" s="4" t="s">
        <v>52</v>
      </c>
      <c r="I1" s="4" t="s">
        <v>0</v>
      </c>
    </row>
    <row r="2" spans="1:10" ht="11.25" customHeight="1" thickBot="1" x14ac:dyDescent="0.3">
      <c r="A2" s="58"/>
      <c r="B2" s="58"/>
      <c r="C2" s="58"/>
      <c r="E2" s="15" t="s">
        <v>19</v>
      </c>
      <c r="F2" s="8"/>
    </row>
    <row r="3" spans="1:10" ht="22.5" customHeight="1" thickBot="1" x14ac:dyDescent="0.3">
      <c r="A3" s="58"/>
      <c r="B3" s="58"/>
      <c r="C3" s="58"/>
      <c r="E3" s="54" t="s">
        <v>53</v>
      </c>
      <c r="F3" s="55">
        <v>0</v>
      </c>
      <c r="G3" s="72">
        <f>(F3 - 1) * 9 + 1</f>
        <v>-8</v>
      </c>
      <c r="H3" s="8" t="s">
        <v>918</v>
      </c>
      <c r="I3" s="5" t="s">
        <v>1</v>
      </c>
      <c r="J3" s="6" t="s">
        <v>2</v>
      </c>
    </row>
    <row r="4" spans="1:10" ht="22.5" customHeight="1" thickBot="1" x14ac:dyDescent="0.3">
      <c r="A4" s="58"/>
      <c r="B4" s="58"/>
      <c r="C4" s="58"/>
      <c r="E4" s="54" t="s">
        <v>54</v>
      </c>
      <c r="F4" s="63">
        <v>2</v>
      </c>
      <c r="I4" s="5" t="s">
        <v>3</v>
      </c>
      <c r="J4" s="6" t="s">
        <v>4</v>
      </c>
    </row>
    <row r="5" spans="1:10" ht="22.5" customHeight="1" thickBot="1" x14ac:dyDescent="0.3">
      <c r="A5" s="59" t="str">
        <f xml:space="preserve"> LOOKUP($G$3+0,Data!$C$3:$C$1102,Data!$D$3:$D$1102)</f>
        <v>das  Haus</v>
      </c>
      <c r="B5" s="59" t="str">
        <f xml:space="preserve"> LOOKUP($G$3+1,Data!$C$3:$C$1102,Data!$D$3:$D$1102)</f>
        <v>die  Türe</v>
      </c>
      <c r="C5" s="59" t="str">
        <f xml:space="preserve"> LOOKUP($G$3+2,Data!$C$3:$C$1102,Data!$D$3:$D$1102)</f>
        <v>die  Haustüre</v>
      </c>
      <c r="D5" s="7"/>
      <c r="E5" s="54" t="s">
        <v>79</v>
      </c>
      <c r="F5" s="64" t="s">
        <v>1672</v>
      </c>
      <c r="I5" s="5" t="s">
        <v>6</v>
      </c>
      <c r="J5" s="6" t="s">
        <v>7</v>
      </c>
    </row>
    <row r="6" spans="1:10" ht="22.5" customHeight="1" thickBot="1" x14ac:dyDescent="0.3">
      <c r="A6" s="58" t="str">
        <f>IF($F$3=0,"V " &amp;LOOKUP($G$3+0,Data!$C$3:$C$1102,Data!$C$3:$C$1102),"")</f>
        <v>V -8</v>
      </c>
      <c r="B6" s="58" t="str">
        <f>IF($F$3=0,"V " &amp;LOOKUP($G$3+1,Data!$C$3:$C$1102,Data!$C$3:$C$1102),"")</f>
        <v>V -7</v>
      </c>
      <c r="C6" s="58" t="str">
        <f>IF($F$3=0,"V " &amp;LOOKUP($G$3+2,Data!$C$3:$C$1102,Data!$C$3:$C$1102),"")</f>
        <v>V -6</v>
      </c>
      <c r="F6" s="65" t="s">
        <v>81</v>
      </c>
    </row>
    <row r="7" spans="1:10" ht="22.5" customHeight="1" thickBot="1" x14ac:dyDescent="0.3">
      <c r="A7" s="58"/>
      <c r="B7" s="58"/>
      <c r="C7" s="58"/>
      <c r="E7" s="54" t="s">
        <v>913</v>
      </c>
      <c r="F7" s="64" t="s">
        <v>80</v>
      </c>
      <c r="I7" s="5" t="s">
        <v>11</v>
      </c>
      <c r="J7" s="6" t="s">
        <v>12</v>
      </c>
    </row>
    <row r="8" spans="1:10" ht="22.5" customHeight="1" x14ac:dyDescent="0.25">
      <c r="A8" s="58"/>
      <c r="B8" s="58"/>
      <c r="C8" s="58"/>
      <c r="E8" s="8"/>
      <c r="F8" s="8"/>
    </row>
    <row r="9" spans="1:10" ht="22.5" customHeight="1" x14ac:dyDescent="0.25">
      <c r="A9" s="42" t="str">
        <f>"v / " &amp; $G$3+0 &amp; " /"</f>
        <v>v / -8 /</v>
      </c>
      <c r="B9" s="95" t="str">
        <f>"/ " &amp; $G$3+1 &amp; " /"</f>
        <v>/ -7 /</v>
      </c>
      <c r="C9" s="44" t="str">
        <f>"/ " &amp; $G$3+2 &amp; " / "</f>
        <v xml:space="preserve">/ -6 / </v>
      </c>
      <c r="E9" s="54" t="s">
        <v>1528</v>
      </c>
      <c r="F9" s="91">
        <v>3</v>
      </c>
      <c r="G9" s="91" t="s">
        <v>32</v>
      </c>
      <c r="I9" s="5" t="s">
        <v>14</v>
      </c>
    </row>
    <row r="10" spans="1:10" ht="22.5" customHeight="1" x14ac:dyDescent="0.25">
      <c r="A10" s="58"/>
      <c r="B10" s="58"/>
      <c r="C10" s="58"/>
      <c r="E10" s="8"/>
      <c r="F10" s="91">
        <v>4</v>
      </c>
      <c r="G10" s="91" t="s">
        <v>1639</v>
      </c>
      <c r="I10" s="5" t="s">
        <v>15</v>
      </c>
      <c r="J10" s="6" t="s">
        <v>908</v>
      </c>
    </row>
    <row r="11" spans="1:10" ht="22.5" customHeight="1" x14ac:dyDescent="0.25">
      <c r="A11" s="58"/>
      <c r="B11" s="58"/>
      <c r="C11" s="58"/>
      <c r="E11" s="8"/>
      <c r="F11" s="91">
        <v>5</v>
      </c>
      <c r="G11" s="91" t="s">
        <v>933</v>
      </c>
      <c r="I11" s="5" t="s">
        <v>17</v>
      </c>
      <c r="J11" s="6" t="s">
        <v>908</v>
      </c>
    </row>
    <row r="12" spans="1:10" ht="22.5" customHeight="1" x14ac:dyDescent="0.25">
      <c r="A12" s="58"/>
      <c r="B12" s="58"/>
      <c r="C12" s="58"/>
      <c r="F12" s="91">
        <v>6</v>
      </c>
      <c r="G12" s="91" t="s">
        <v>1649</v>
      </c>
      <c r="I12" t="s">
        <v>20</v>
      </c>
    </row>
    <row r="13" spans="1:10" ht="11.25" customHeight="1" x14ac:dyDescent="0.25">
      <c r="A13" s="58"/>
      <c r="B13" s="58"/>
      <c r="C13" s="58"/>
      <c r="E13" s="15" t="s">
        <v>19</v>
      </c>
      <c r="F13" s="8"/>
    </row>
    <row r="14" spans="1:10" ht="22.5" customHeight="1" x14ac:dyDescent="0.25">
      <c r="A14" s="59" t="str">
        <f xml:space="preserve"> LOOKUP($G$3+3,Data!$C$3:$C$1102,Data!$D$3:$D$1102)</f>
        <v>das  Zimmer</v>
      </c>
      <c r="B14" s="59" t="str">
        <f xml:space="preserve"> LOOKUP($G$3+4,Data!$C$3:$C$1102,Data!$D$3:$D$1102)</f>
        <v>die  Toilette</v>
      </c>
      <c r="C14" s="59" t="str">
        <f xml:space="preserve"> LOOKUP($G$3+5,Data!$C$3:$C$1102,Data!$D$3:$D$1102)</f>
        <v>das  Handtuch</v>
      </c>
      <c r="D14" s="7"/>
      <c r="E14" s="8"/>
      <c r="F14" s="91">
        <v>7</v>
      </c>
      <c r="G14" s="91" t="s">
        <v>33</v>
      </c>
    </row>
    <row r="15" spans="1:10" ht="22.5" customHeight="1" x14ac:dyDescent="0.25">
      <c r="A15" s="58" t="str">
        <f>IF($F$3=0,"V " &amp;LOOKUP($G$3+3,Data!$C$3:$C$1102,Data!$C$3:$C$1102),"")</f>
        <v>V -5</v>
      </c>
      <c r="B15" s="58" t="str">
        <f>IF($F$3=0,"V " &amp;LOOKUP($G$3+4,Data!$C$3:$C$1102,Data!$C$3:$C$1102),"")</f>
        <v>V -4</v>
      </c>
      <c r="C15" s="58" t="str">
        <f>IF($F$3=0,"V " &amp;LOOKUP($G$3+5,Data!$C$3:$C$1102,Data!$C$3:$C$1102),"")</f>
        <v>V -3</v>
      </c>
      <c r="F15" s="91">
        <v>8</v>
      </c>
      <c r="G15" s="91" t="s">
        <v>1732</v>
      </c>
    </row>
    <row r="16" spans="1:10" ht="11.25" customHeight="1" x14ac:dyDescent="0.25">
      <c r="A16" s="58"/>
      <c r="B16" s="58"/>
      <c r="C16" s="58"/>
      <c r="E16" s="15" t="s">
        <v>19</v>
      </c>
      <c r="F16" s="8"/>
    </row>
    <row r="17" spans="1:10" ht="22.5" customHeight="1" x14ac:dyDescent="0.25">
      <c r="A17" s="58"/>
      <c r="B17" s="58"/>
      <c r="C17" s="58"/>
      <c r="F17" s="91">
        <v>9</v>
      </c>
      <c r="G17" s="91" t="s">
        <v>1650</v>
      </c>
      <c r="I17" s="4"/>
    </row>
    <row r="18" spans="1:10" ht="22.5" customHeight="1" x14ac:dyDescent="0.25">
      <c r="A18" s="58"/>
      <c r="B18" s="58"/>
      <c r="C18" s="58"/>
      <c r="F18" s="91">
        <v>10</v>
      </c>
      <c r="G18" s="91" t="s">
        <v>1638</v>
      </c>
      <c r="I18" s="5"/>
      <c r="J18" s="16"/>
    </row>
    <row r="19" spans="1:10" ht="22.5" customHeight="1" x14ac:dyDescent="0.25">
      <c r="A19" s="42" t="str">
        <f>"/ " &amp; $G$3+3 &amp; " /"</f>
        <v>/ -5 /</v>
      </c>
      <c r="B19" s="95" t="str">
        <f>"/ " &amp; $G$3+4 &amp; " /"</f>
        <v>/ -4 /</v>
      </c>
      <c r="C19" s="44" t="str">
        <f>"/ " &amp; $G$3+5 &amp; " / "</f>
        <v xml:space="preserve">/ -3 / </v>
      </c>
      <c r="I19" s="5"/>
      <c r="J19" s="16"/>
    </row>
    <row r="20" spans="1:10" ht="22.5" customHeight="1" x14ac:dyDescent="0.25">
      <c r="A20" s="58"/>
      <c r="B20" s="58"/>
      <c r="C20" s="58"/>
      <c r="H20" s="68" t="s">
        <v>907</v>
      </c>
      <c r="I20" s="5"/>
      <c r="J20" s="8"/>
    </row>
    <row r="21" spans="1:10" ht="22.5" customHeight="1" x14ac:dyDescent="0.25">
      <c r="A21" s="58"/>
      <c r="B21" s="58"/>
      <c r="C21" s="58"/>
      <c r="E21" t="s">
        <v>24</v>
      </c>
      <c r="H21" s="68" t="s">
        <v>919</v>
      </c>
      <c r="I21" s="68" t="s">
        <v>920</v>
      </c>
      <c r="J21" s="16"/>
    </row>
    <row r="22" spans="1:10" ht="22.5" customHeight="1" x14ac:dyDescent="0.25">
      <c r="A22" s="58"/>
      <c r="B22" s="58"/>
      <c r="C22" s="58"/>
      <c r="E22" s="18" t="s">
        <v>25</v>
      </c>
      <c r="H22" s="68" t="s">
        <v>55</v>
      </c>
      <c r="I22" s="68" t="s">
        <v>59</v>
      </c>
      <c r="J22" s="8"/>
    </row>
    <row r="23" spans="1:10" ht="22.5" customHeight="1" thickBot="1" x14ac:dyDescent="0.3">
      <c r="A23" s="59" t="str">
        <f xml:space="preserve"> LOOKUP($G$3+6,Data!$C$3:$C$1102,Data!$D$3:$D$1102)</f>
        <v>das  Bett</v>
      </c>
      <c r="B23" s="59" t="str">
        <f xml:space="preserve"> LOOKUP($G$3+7,Data!$C$3:$C$1102,Data!$D$3:$D$1102)</f>
        <v>der  Spiegel</v>
      </c>
      <c r="C23" s="59" t="str">
        <f xml:space="preserve"> LOOKUP($G$3+8,Data!$C$3:$C$1102,Data!$D$3:$D$1102)</f>
        <v>der  Kasten</v>
      </c>
      <c r="D23" s="7"/>
      <c r="F23" s="70" t="s">
        <v>26</v>
      </c>
      <c r="H23" s="73" t="s">
        <v>922</v>
      </c>
      <c r="I23" s="74" t="s">
        <v>921</v>
      </c>
      <c r="J23" s="75"/>
    </row>
    <row r="24" spans="1:10" ht="22.5" customHeight="1" x14ac:dyDescent="0.25">
      <c r="A24" s="58" t="str">
        <f>IF($F$3=0,"V " &amp;LOOKUP($G$3+6,Data!$C$3:$C$1102,Data!$C$3:$C$1102),"")</f>
        <v>V -2</v>
      </c>
      <c r="B24" s="58" t="str">
        <f>IF($F$3=0,"V " &amp;LOOKUP($G$3+7,Data!$C$3:$C$1102,Data!$C$3:$C$1102),"")</f>
        <v>V -1</v>
      </c>
      <c r="C24" s="58" t="str">
        <f>IF($F$3=0,"V " &amp;LOOKUP($G$3+8,Data!$C$3:$C$1102,Data!$C$3:$C$1102),"")</f>
        <v>V 0</v>
      </c>
      <c r="E24" s="20">
        <v>1</v>
      </c>
      <c r="F24" s="21">
        <v>2</v>
      </c>
      <c r="G24" s="22">
        <v>3</v>
      </c>
      <c r="I24" t="s">
        <v>910</v>
      </c>
    </row>
    <row r="25" spans="1:10" ht="22.5" customHeight="1" x14ac:dyDescent="0.25">
      <c r="A25" s="58"/>
      <c r="B25" s="58"/>
      <c r="C25" s="58"/>
      <c r="E25" s="23">
        <v>4</v>
      </c>
      <c r="F25" s="24">
        <v>5</v>
      </c>
      <c r="G25" s="25">
        <v>6</v>
      </c>
      <c r="I25" s="69" t="s">
        <v>914</v>
      </c>
      <c r="J25" s="16"/>
    </row>
    <row r="26" spans="1:10" ht="22.5" customHeight="1" thickBot="1" x14ac:dyDescent="0.3">
      <c r="A26" s="58"/>
      <c r="B26" s="58"/>
      <c r="C26" s="58"/>
      <c r="E26" s="26">
        <v>7</v>
      </c>
      <c r="F26" s="27">
        <v>8</v>
      </c>
      <c r="G26" s="28">
        <v>9</v>
      </c>
    </row>
    <row r="27" spans="1:10" s="7" customFormat="1" ht="22.5" customHeight="1" x14ac:dyDescent="0.25">
      <c r="A27" s="49" t="str">
        <f>"/ " &amp; $G$3+6 &amp; " /"</f>
        <v>/ -2 /</v>
      </c>
      <c r="B27" s="96" t="str">
        <f>"/ " &amp; $G$3+7 &amp; " /"</f>
        <v>/ -1 /</v>
      </c>
      <c r="C27" s="50" t="str">
        <f>"/ " &amp; $G$3+8 &amp; " / v "</f>
        <v xml:space="preserve">/ 0 / v </v>
      </c>
    </row>
    <row r="28" spans="1:10" s="7" customFormat="1" ht="22.5" customHeight="1" thickBot="1" x14ac:dyDescent="0.3">
      <c r="A28" s="58"/>
      <c r="B28" s="58"/>
      <c r="C28" s="58"/>
      <c r="F28" s="70" t="s">
        <v>30</v>
      </c>
    </row>
    <row r="29" spans="1:10" ht="22.5" customHeight="1" x14ac:dyDescent="0.25">
      <c r="A29" s="58"/>
      <c r="B29" s="58"/>
      <c r="C29" s="58"/>
      <c r="E29" s="20">
        <v>7</v>
      </c>
      <c r="F29" s="21">
        <v>8</v>
      </c>
      <c r="G29" s="22">
        <v>9</v>
      </c>
      <c r="I29" t="s">
        <v>911</v>
      </c>
    </row>
    <row r="30" spans="1:10" ht="22.5" customHeight="1" x14ac:dyDescent="0.25">
      <c r="A30" s="58"/>
      <c r="B30" s="58"/>
      <c r="C30" s="58"/>
      <c r="E30" s="23">
        <v>4</v>
      </c>
      <c r="F30" s="24">
        <v>5</v>
      </c>
      <c r="G30" s="25">
        <v>6</v>
      </c>
      <c r="I30" s="69" t="s">
        <v>915</v>
      </c>
    </row>
    <row r="31" spans="1:10" ht="22.5" customHeight="1" thickBot="1" x14ac:dyDescent="0.3">
      <c r="A31" s="60" t="str">
        <f xml:space="preserve"> VLOOKUP($G$3+6,Data!$C$3:$N$1074,$F$4,FALSE)</f>
        <v>das  Bett</v>
      </c>
      <c r="B31" s="60" t="str">
        <f xml:space="preserve"> VLOOKUP($G$3+7,Data!$C$3:$N$1074,$F$4,FALSE)</f>
        <v>der  Spiegel</v>
      </c>
      <c r="C31" s="60" t="str">
        <f xml:space="preserve"> VLOOKUP($G$3+8,Data!$C$3:$KK$1074,$F$4,FALSE)</f>
        <v>der  Kasten</v>
      </c>
      <c r="E31" s="26">
        <v>1</v>
      </c>
      <c r="F31" s="27">
        <v>2</v>
      </c>
      <c r="G31" s="28">
        <v>3</v>
      </c>
    </row>
    <row r="32" spans="1:10" ht="22.5" customHeight="1" x14ac:dyDescent="0.25">
      <c r="A32" s="58" t="str">
        <f>IF($F$3=0,"R " &amp;LOOKUP($G$3+6,Data!$C$3:$C$1102,Data!$C$3:$C$1102),"")</f>
        <v>R -2</v>
      </c>
      <c r="B32" s="58" t="str">
        <f>IF($F$3=0,"R " &amp;LOOKUP($G$3+7,Data!$C$3:$C$1102,Data!$C$3:$C$1102),"")</f>
        <v>R -1</v>
      </c>
      <c r="C32" s="58" t="str">
        <f>IF($F$3=0,"R " &amp;LOOKUP($G$3+8,Data!$C$3:$C$1102,Data!$C$3:$C$1102),"")</f>
        <v>R 0</v>
      </c>
      <c r="E32" s="4"/>
      <c r="F32" s="8"/>
      <c r="I32" t="s">
        <v>912</v>
      </c>
    </row>
    <row r="33" spans="1:9" ht="22.5" customHeight="1" x14ac:dyDescent="0.25">
      <c r="A33" s="58"/>
      <c r="B33" s="58"/>
      <c r="C33" s="58"/>
      <c r="E33" s="8"/>
      <c r="F33" s="8"/>
      <c r="I33" s="69" t="s">
        <v>909</v>
      </c>
    </row>
    <row r="34" spans="1:9" ht="22.5" customHeight="1" thickBot="1" x14ac:dyDescent="0.3">
      <c r="A34" s="61" t="str">
        <f>IF(UPPER($F$5)="J",$F$6,"") &amp; IF(UPPER($F$7)="J", " / " &amp; LOOKUP($G$3+6,Data!$C$3:$C$1102,Data!$B$3:$B$1102) &amp; " / " &amp; VLOOKUP("##",Data!$C$1:$M$1,$F$4,FALSE),"") &amp; " / " &amp; $G$3+6</f>
        <v xml:space="preserve"> / -test- / DE / -2</v>
      </c>
      <c r="B34" s="66" t="str">
        <f>IF(UPPER($F$5)="J",$F$6,"") &amp; IF(UPPER($F$7)="J", " / " &amp; LOOKUP($G$3+6,Data!$C$3:$C$1102,Data!$B$3:$B$1102) &amp; " / " &amp; VLOOKUP("##",Data!$C$1:$M$1,$F$4,FALSE),"") &amp; " / " &amp; $G$3+7</f>
        <v xml:space="preserve"> / -test- / DE / -1</v>
      </c>
      <c r="C34" s="62" t="str">
        <f>$G$3+8 &amp; " / " &amp; IF(UPPER($F$7)="J", VLOOKUP("##",Data!$C$1:$M$1,$F$4,FALSE)  &amp; " / " &amp; LOOKUP($G$3+6,Data!$C$3:$C$1102,Data!$B$3:$B$1102) &amp; " / ","") &amp; IF(UPPER($F$5)="J",$F$6,"")</f>
        <v xml:space="preserve">0 / DE / -test- / </v>
      </c>
      <c r="D34" s="45"/>
      <c r="E34" s="8"/>
      <c r="F34" s="8"/>
      <c r="I34" s="69" t="s">
        <v>916</v>
      </c>
    </row>
    <row r="35" spans="1:9" ht="22.5" customHeight="1" x14ac:dyDescent="0.25">
      <c r="D35" s="46"/>
      <c r="E35" s="8"/>
      <c r="F35" s="8"/>
    </row>
    <row r="36" spans="1:9" ht="22.5" customHeight="1" x14ac:dyDescent="0.25">
      <c r="A36" s="58"/>
      <c r="B36" s="58"/>
      <c r="C36" s="58"/>
      <c r="E36" s="8"/>
      <c r="F36" s="8"/>
    </row>
    <row r="37" spans="1:9" ht="22.5" customHeight="1" x14ac:dyDescent="0.25">
      <c r="A37" s="58"/>
      <c r="B37" s="58"/>
      <c r="C37" s="58"/>
      <c r="E37" s="8"/>
      <c r="F37" s="8"/>
    </row>
    <row r="38" spans="1:9" ht="22.5" customHeight="1" x14ac:dyDescent="0.25">
      <c r="A38" s="58"/>
      <c r="B38" s="58"/>
      <c r="C38" s="58"/>
      <c r="E38" s="8"/>
      <c r="F38" s="8"/>
    </row>
    <row r="39" spans="1:9" ht="22.5" customHeight="1" x14ac:dyDescent="0.25">
      <c r="A39" s="58"/>
      <c r="B39" s="58"/>
      <c r="C39" s="58"/>
      <c r="E39" s="8"/>
      <c r="F39" s="8"/>
    </row>
    <row r="40" spans="1:9" ht="22.5" customHeight="1" x14ac:dyDescent="0.25">
      <c r="A40" s="60" t="str">
        <f xml:space="preserve"> VLOOKUP($G$3+3,Data!$C$3:$N$1074,$F$4,FALSE)</f>
        <v>das  Zimmer</v>
      </c>
      <c r="B40" s="60" t="str">
        <f xml:space="preserve"> VLOOKUP($G$3+4,Data!$C$3:$N$1074,$F$4,FALSE)</f>
        <v>die  Toilette</v>
      </c>
      <c r="C40" s="60" t="str">
        <f xml:space="preserve"> VLOOKUP($G$3+5,Data!$C$3:$N$1074,$F$4,FALSE)</f>
        <v>das  Handtuch</v>
      </c>
    </row>
    <row r="41" spans="1:9" ht="22.5" customHeight="1" x14ac:dyDescent="0.25">
      <c r="A41" s="58" t="str">
        <f>IF($F$3=0,"R " &amp;LOOKUP($G$3+3,Data!$C$3:$C$1102,Data!$C$3:$C$1102),"")</f>
        <v>R -5</v>
      </c>
      <c r="B41" s="58" t="str">
        <f>IF($F$3=0,"R " &amp;LOOKUP($G$3+4,Data!$C$3:$C$1102,Data!$C$3:$C$1102),"")</f>
        <v>R -4</v>
      </c>
      <c r="C41" s="58" t="str">
        <f>IF($F$3=0,"R " &amp;LOOKUP($G$3+5,Data!$C$3:$C$1102,Data!$C$3:$C$1102),"")</f>
        <v>R -3</v>
      </c>
    </row>
    <row r="42" spans="1:9" ht="22.5" customHeight="1" x14ac:dyDescent="0.25">
      <c r="A42" s="58"/>
      <c r="B42" s="58"/>
      <c r="C42" s="58"/>
    </row>
    <row r="43" spans="1:9" ht="22.5" customHeight="1" thickBot="1" x14ac:dyDescent="0.3">
      <c r="A43" s="61" t="str">
        <f>IF(UPPER($F$5)="J",$F$6,"") &amp; IF(UPPER($F$7)="J", " / " &amp; LOOKUP($G$3+6,Data!$C$3:$C$1102,Data!$B$3:$B$1102) &amp; " / " &amp; VLOOKUP("##",Data!$C$1:$M$1,$F$4,FALSE),"") &amp; " / " &amp; $G$3+3</f>
        <v xml:space="preserve"> / -test- / DE / -5</v>
      </c>
      <c r="B43" s="66" t="str">
        <f>IF(UPPER($F$5)="J",$F$6,"") &amp; IF(UPPER($F$7)="J", " / " &amp; LOOKUP($G$3+6,Data!$C$3:$C$1102,Data!$B$3:$B$1102) &amp; " / " &amp; VLOOKUP("##",Data!$C$1:$M$1,$F$4,FALSE),"") &amp; " / " &amp; $G$3+4</f>
        <v xml:space="preserve"> / -test- / DE / -4</v>
      </c>
      <c r="C43" s="62" t="str">
        <f>$G$3+5 &amp; " / " &amp; IF(UPPER($F$7)="J", VLOOKUP("##",Data!$C$1:$M$1,$F$4,FALSE)  &amp; " / " &amp; LOOKUP($G$3+6,Data!$C$3:$C$1102,Data!$B$3:$B$1102) &amp; " / ","") &amp;  IF(UPPER($F$5)="J",$F$6,"")</f>
        <v xml:space="preserve">-3 / DE / -test- / </v>
      </c>
      <c r="D43" s="45"/>
    </row>
    <row r="44" spans="1:9" ht="22.5" customHeight="1" x14ac:dyDescent="0.25">
      <c r="A44" s="58"/>
      <c r="B44" s="58"/>
      <c r="C44" s="58"/>
      <c r="D44" s="46"/>
    </row>
    <row r="45" spans="1:9" ht="11.25" customHeight="1" x14ac:dyDescent="0.25">
      <c r="A45" s="58"/>
      <c r="B45" s="58"/>
      <c r="C45" s="58"/>
      <c r="E45" s="15" t="s">
        <v>19</v>
      </c>
      <c r="F45" s="8"/>
    </row>
    <row r="46" spans="1:9" ht="22.5" customHeight="1" x14ac:dyDescent="0.25">
      <c r="A46" s="58"/>
      <c r="B46" s="58"/>
      <c r="C46" s="58"/>
    </row>
    <row r="47" spans="1:9" ht="22.5" customHeight="1" x14ac:dyDescent="0.25">
      <c r="A47" s="58"/>
      <c r="B47" s="58"/>
      <c r="C47" s="58"/>
    </row>
    <row r="48" spans="1:9" ht="22.5" customHeight="1" x14ac:dyDescent="0.25">
      <c r="D48" s="7"/>
    </row>
    <row r="49" spans="1:3" ht="22.5" customHeight="1" x14ac:dyDescent="0.25">
      <c r="A49" s="60" t="str">
        <f xml:space="preserve"> VLOOKUP($G$3+0,Data!$C$3:$N$1074,$F$4,FALSE)</f>
        <v>das  Haus</v>
      </c>
      <c r="B49" s="60" t="str">
        <f xml:space="preserve"> VLOOKUP($G$3+1,Data!$C$3:$N$1074,$F$4,FALSE)</f>
        <v>die  Türe</v>
      </c>
      <c r="C49" s="60" t="str">
        <f xml:space="preserve"> VLOOKUP($G$3+2,Data!$C$3:$N$1074,$F$4,FALSE)</f>
        <v>die  Haustüre</v>
      </c>
    </row>
    <row r="50" spans="1:3" ht="22.5" customHeight="1" x14ac:dyDescent="0.25">
      <c r="A50" s="58" t="str">
        <f>IF($F$3=0,"R " &amp;LOOKUP($G$3+0,Data!$C$3:$C$1102,Data!$C$3:$C$1102),"")</f>
        <v>R -8</v>
      </c>
      <c r="B50" s="58" t="str">
        <f>IF($F$3=0,"R " &amp;LOOKUP($G$3+1,Data!$C$3:$C$1102,Data!$C$3:$C$1102),"")</f>
        <v>R -7</v>
      </c>
      <c r="C50" s="58" t="str">
        <f>IF($F$3=0,"R " &amp;LOOKUP($G$3+2,Data!$C$3:$C$1102,Data!$C$3:$C$1102),"")</f>
        <v>R -6</v>
      </c>
    </row>
    <row r="51" spans="1:3" ht="22.5" customHeight="1" x14ac:dyDescent="0.25">
      <c r="A51" s="58"/>
      <c r="B51" s="58"/>
      <c r="C51" s="58"/>
    </row>
    <row r="52" spans="1:3" s="7" customFormat="1" ht="22.5" customHeight="1" x14ac:dyDescent="0.25">
      <c r="A52" s="61" t="str">
        <f>IF(UPPER($F$5)="J",$F$6,"r") &amp; IF(UPPER($F$7)="J", " / " &amp; LOOKUP($G$3+6,Data!$C$3:$C$1102,Data!$B$3:$B$1102) &amp; " / " &amp; VLOOKUP("##",Data!$C$1:$M$1,$F$4,FALSE),"") &amp; " / " &amp; $G$3+0</f>
        <v>r / -test- / DE / -8</v>
      </c>
      <c r="B52" s="66" t="str">
        <f>IF(UPPER($F$5)="J",$F$6,"") &amp; IF(UPPER($F$7)="J", " / " &amp; LOOKUP($G$3+6,Data!$C$3:$C$1102,Data!$B$3:$B$1102) &amp; " / " &amp; VLOOKUP("##",Data!$C$1:$M$1,$F$4,FALSE),"") &amp; " / " &amp; $G$3+1</f>
        <v xml:space="preserve"> / -test- / DE / -7</v>
      </c>
      <c r="C52" s="62" t="str">
        <f>$G$3+2 &amp; " / " &amp; IF(UPPER($F$7)="J", VLOOKUP("##",Data!$C$1:$M$1,$F$4,FALSE)  &amp; " / " &amp; LOOKUP($G$3+6,Data!$C$3:$C$1102,Data!$B$3:$B$1102) &amp; " / ","") &amp; IF(UPPER($F$5)="J",$F$6,"")</f>
        <v xml:space="preserve">-6 / DE / -test- / </v>
      </c>
    </row>
    <row r="53" spans="1:3" s="7" customFormat="1" x14ac:dyDescent="0.25">
      <c r="A53" s="57"/>
      <c r="B53" s="57"/>
      <c r="C53" s="57"/>
    </row>
  </sheetData>
  <hyperlinks>
    <hyperlink ref="F6" r:id="rId1"/>
  </hyperlinks>
  <printOptions horizontalCentered="1" verticalCentered="1"/>
  <pageMargins left="0" right="0" top="0" bottom="0" header="0" footer="0"/>
  <pageSetup paperSize="9" orientation="landscape" r:id="rId2"/>
  <rowBreaks count="2" manualBreakCount="2">
    <brk id="27" max="16383" man="1"/>
    <brk id="52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1" workbookViewId="0">
      <selection activeCell="A50" sqref="A50"/>
    </sheetView>
  </sheetViews>
  <sheetFormatPr baseColWidth="10" defaultRowHeight="15" x14ac:dyDescent="0.25"/>
  <cols>
    <col min="1" max="1" width="43.85546875" style="19" customWidth="1"/>
    <col min="2" max="2" width="49.5703125" style="19" customWidth="1"/>
    <col min="3" max="3" width="43.5703125" style="19" customWidth="1"/>
    <col min="5" max="7" width="6.7109375" customWidth="1"/>
    <col min="8" max="8" width="16" customWidth="1"/>
    <col min="9" max="9" width="14.7109375" customWidth="1"/>
  </cols>
  <sheetData>
    <row r="1" spans="1:10" ht="22.5" customHeight="1" x14ac:dyDescent="0.25">
      <c r="A1" s="1"/>
      <c r="B1" s="2"/>
      <c r="C1" s="3"/>
      <c r="E1" s="4" t="s">
        <v>52</v>
      </c>
      <c r="I1" s="4" t="s">
        <v>0</v>
      </c>
    </row>
    <row r="2" spans="1:10" ht="11.25" customHeight="1" thickBot="1" x14ac:dyDescent="0.3">
      <c r="A2" s="58"/>
      <c r="B2" s="58"/>
      <c r="C2" s="58"/>
      <c r="E2" s="15" t="s">
        <v>19</v>
      </c>
      <c r="F2" s="8"/>
    </row>
    <row r="3" spans="1:10" ht="22.5" customHeight="1" thickBot="1" x14ac:dyDescent="0.3">
      <c r="A3" s="58"/>
      <c r="B3" s="58"/>
      <c r="C3" s="58"/>
      <c r="E3" s="54" t="s">
        <v>53</v>
      </c>
      <c r="F3" s="55">
        <v>0</v>
      </c>
      <c r="G3" s="72">
        <f>(F3 - 1) * 9 + 1</f>
        <v>-8</v>
      </c>
      <c r="H3" s="8" t="s">
        <v>918</v>
      </c>
      <c r="I3" s="5" t="s">
        <v>1</v>
      </c>
      <c r="J3" s="6" t="s">
        <v>2</v>
      </c>
    </row>
    <row r="4" spans="1:10" ht="22.5" customHeight="1" thickBot="1" x14ac:dyDescent="0.3">
      <c r="A4" s="58"/>
      <c r="B4" s="58"/>
      <c r="C4" s="58"/>
      <c r="E4" s="54" t="s">
        <v>54</v>
      </c>
      <c r="F4" s="63">
        <v>3</v>
      </c>
      <c r="I4" s="5" t="s">
        <v>3</v>
      </c>
      <c r="J4" s="6" t="s">
        <v>4</v>
      </c>
    </row>
    <row r="5" spans="1:10" ht="22.5" customHeight="1" thickBot="1" x14ac:dyDescent="0.3">
      <c r="A5" s="59" t="str">
        <f xml:space="preserve"> LOOKUP($G$3+0,Data!$C$3:$C$1102,Data!$D$3:$D$1102)</f>
        <v>das  Haus</v>
      </c>
      <c r="B5" s="59" t="str">
        <f xml:space="preserve"> LOOKUP($G$3+1,Data!$C$3:$C$1102,Data!$D$3:$D$1102)</f>
        <v>die  Türe</v>
      </c>
      <c r="C5" s="59" t="str">
        <f xml:space="preserve"> LOOKUP($G$3+2,Data!$C$3:$C$1102,Data!$D$3:$D$1102)</f>
        <v>die  Haustüre</v>
      </c>
      <c r="D5" s="7"/>
      <c r="E5" s="54" t="s">
        <v>79</v>
      </c>
      <c r="F5" s="64" t="s">
        <v>1672</v>
      </c>
      <c r="I5" s="5" t="s">
        <v>6</v>
      </c>
      <c r="J5" s="6" t="s">
        <v>7</v>
      </c>
    </row>
    <row r="6" spans="1:10" ht="22.5" customHeight="1" thickBot="1" x14ac:dyDescent="0.3">
      <c r="A6" s="58" t="str">
        <f>IF($F$3=0,"V " &amp;LOOKUP($G$3+0,Data!$C$3:$C$1102,Data!$C$3:$C$1102),"")</f>
        <v>V -8</v>
      </c>
      <c r="B6" s="58" t="str">
        <f>IF($F$3=0,"V " &amp;LOOKUP($G$3+1,Data!$C$3:$C$1102,Data!$C$3:$C$1102),"")</f>
        <v>V -7</v>
      </c>
      <c r="C6" s="58" t="str">
        <f>IF($F$3=0,"V " &amp;LOOKUP($G$3+2,Data!$C$3:$C$1102,Data!$C$3:$C$1102),"")</f>
        <v>V -6</v>
      </c>
      <c r="F6" s="65" t="s">
        <v>81</v>
      </c>
    </row>
    <row r="7" spans="1:10" ht="22.5" customHeight="1" thickBot="1" x14ac:dyDescent="0.3">
      <c r="A7" s="58"/>
      <c r="B7" s="58"/>
      <c r="C7" s="58"/>
      <c r="E7" s="54" t="s">
        <v>913</v>
      </c>
      <c r="F7" s="64" t="s">
        <v>80</v>
      </c>
      <c r="I7" s="5" t="s">
        <v>11</v>
      </c>
      <c r="J7" s="6" t="s">
        <v>12</v>
      </c>
    </row>
    <row r="8" spans="1:10" ht="22.5" customHeight="1" x14ac:dyDescent="0.25">
      <c r="A8" s="58"/>
      <c r="B8" s="58"/>
      <c r="C8" s="58"/>
      <c r="E8" s="8"/>
      <c r="F8" s="8"/>
    </row>
    <row r="9" spans="1:10" ht="22.5" customHeight="1" x14ac:dyDescent="0.25">
      <c r="A9" s="42" t="str">
        <f>"v / " &amp; $G$3+0 &amp; " /"</f>
        <v>v / -8 /</v>
      </c>
      <c r="B9" s="97" t="str">
        <f>LOOKUP($G$3+6,Data!$C$3:$C$1102,Data!$B$3:$B$1102) &amp; " / " &amp; VLOOKUP("##",Data!$C$1:$M$1,$F$4,FALSE) &amp; " / " &amp; $G$3+1</f>
        <v>-test- / AR / -7</v>
      </c>
      <c r="C9" s="44" t="str">
        <f>"/ " &amp; $G$3+2 &amp; " /"</f>
        <v>/ -6 /</v>
      </c>
      <c r="E9" s="54" t="s">
        <v>1528</v>
      </c>
      <c r="F9" s="91">
        <v>3</v>
      </c>
      <c r="G9" s="91" t="s">
        <v>32</v>
      </c>
      <c r="I9" s="5" t="s">
        <v>14</v>
      </c>
    </row>
    <row r="10" spans="1:10" ht="22.5" customHeight="1" x14ac:dyDescent="0.25">
      <c r="A10" s="58"/>
      <c r="B10" s="58"/>
      <c r="C10" s="58"/>
      <c r="E10" s="8"/>
      <c r="F10" s="91">
        <v>4</v>
      </c>
      <c r="G10" s="91" t="s">
        <v>1639</v>
      </c>
      <c r="I10" s="5" t="s">
        <v>15</v>
      </c>
      <c r="J10" s="6" t="s">
        <v>908</v>
      </c>
    </row>
    <row r="11" spans="1:10" ht="22.5" customHeight="1" x14ac:dyDescent="0.25">
      <c r="A11" s="58"/>
      <c r="B11" s="58"/>
      <c r="C11" s="58"/>
      <c r="E11" s="8"/>
      <c r="F11" s="91">
        <v>5</v>
      </c>
      <c r="G11" s="91" t="s">
        <v>933</v>
      </c>
      <c r="I11" s="5" t="s">
        <v>17</v>
      </c>
      <c r="J11" s="6" t="s">
        <v>908</v>
      </c>
    </row>
    <row r="12" spans="1:10" ht="22.5" customHeight="1" x14ac:dyDescent="0.25">
      <c r="A12" s="58"/>
      <c r="B12" s="58"/>
      <c r="C12" s="58"/>
      <c r="F12" s="91">
        <v>6</v>
      </c>
      <c r="G12" s="91" t="s">
        <v>1649</v>
      </c>
      <c r="I12" t="s">
        <v>20</v>
      </c>
    </row>
    <row r="13" spans="1:10" ht="11.25" customHeight="1" x14ac:dyDescent="0.25">
      <c r="A13" s="58"/>
      <c r="B13" s="58"/>
      <c r="C13" s="58"/>
      <c r="E13" s="15" t="s">
        <v>19</v>
      </c>
      <c r="F13" s="8"/>
    </row>
    <row r="14" spans="1:10" ht="22.5" customHeight="1" x14ac:dyDescent="0.25">
      <c r="A14" s="59" t="str">
        <f xml:space="preserve"> LOOKUP($G$3+3,Data!$C$3:$C$1102,Data!$D$3:$D$1102)</f>
        <v>das  Zimmer</v>
      </c>
      <c r="B14" s="59" t="str">
        <f xml:space="preserve"> LOOKUP($G$3+4,Data!$C$3:$C$1102,Data!$D$3:$D$1102)</f>
        <v>die  Toilette</v>
      </c>
      <c r="C14" s="59" t="str">
        <f xml:space="preserve"> LOOKUP($G$3+5,Data!$C$3:$C$1102,Data!$D$3:$D$1102)</f>
        <v>das  Handtuch</v>
      </c>
      <c r="D14" s="7"/>
      <c r="E14" s="8"/>
      <c r="F14" s="91">
        <v>7</v>
      </c>
      <c r="G14" s="91" t="s">
        <v>33</v>
      </c>
    </row>
    <row r="15" spans="1:10" ht="22.5" customHeight="1" x14ac:dyDescent="0.25">
      <c r="A15" s="58" t="str">
        <f>IF($F$3=0,"V " &amp;LOOKUP($G$3+3,Data!$C$3:$C$1102,Data!$C$3:$C$1102),"")</f>
        <v>V -5</v>
      </c>
      <c r="B15" s="58" t="str">
        <f>IF($F$3=0,"V " &amp;LOOKUP($G$3+4,Data!$C$3:$C$1102,Data!$C$3:$C$1102),"")</f>
        <v>V -4</v>
      </c>
      <c r="C15" s="58" t="str">
        <f>IF($F$3=0,"V " &amp;LOOKUP($G$3+5,Data!$C$3:$C$1102,Data!$C$3:$C$1102),"")</f>
        <v>V -3</v>
      </c>
      <c r="F15" s="91">
        <v>8</v>
      </c>
      <c r="G15" s="91" t="s">
        <v>1732</v>
      </c>
    </row>
    <row r="16" spans="1:10" ht="11.25" customHeight="1" x14ac:dyDescent="0.25">
      <c r="A16" s="58"/>
      <c r="B16" s="58"/>
      <c r="C16" s="58"/>
      <c r="E16" s="15" t="s">
        <v>19</v>
      </c>
      <c r="F16" s="8"/>
    </row>
    <row r="17" spans="1:10" ht="22.5" customHeight="1" x14ac:dyDescent="0.25">
      <c r="A17" s="58"/>
      <c r="B17" s="58"/>
      <c r="C17" s="58"/>
      <c r="F17" s="91">
        <v>9</v>
      </c>
      <c r="G17" s="91" t="s">
        <v>1650</v>
      </c>
      <c r="I17" s="4"/>
    </row>
    <row r="18" spans="1:10" ht="22.5" customHeight="1" x14ac:dyDescent="0.25">
      <c r="A18" s="58"/>
      <c r="B18" s="58"/>
      <c r="C18" s="58"/>
      <c r="F18" s="91">
        <v>10</v>
      </c>
      <c r="G18" s="91" t="s">
        <v>1638</v>
      </c>
      <c r="I18" s="5"/>
      <c r="J18" s="16"/>
    </row>
    <row r="19" spans="1:10" ht="22.5" customHeight="1" x14ac:dyDescent="0.25">
      <c r="A19" s="98" t="str">
        <f>"/ " &amp; $G$3+3 &amp; " /"</f>
        <v>/ -5 /</v>
      </c>
      <c r="B19" s="95" t="str">
        <f>"/ " &amp; $G$3+4 &amp; " /"</f>
        <v>/ -4 /</v>
      </c>
      <c r="C19" s="44" t="str">
        <f>"/ " &amp; $G$3+5 &amp; " /"</f>
        <v>/ -3 /</v>
      </c>
      <c r="I19" s="5"/>
      <c r="J19" s="16"/>
    </row>
    <row r="20" spans="1:10" ht="22.5" customHeight="1" x14ac:dyDescent="0.25">
      <c r="A20" s="58"/>
      <c r="B20" s="58"/>
      <c r="C20" s="58"/>
      <c r="E20" t="s">
        <v>24</v>
      </c>
      <c r="H20" s="68" t="s">
        <v>923</v>
      </c>
      <c r="I20" s="5"/>
      <c r="J20" s="8"/>
    </row>
    <row r="21" spans="1:10" ht="22.5" customHeight="1" x14ac:dyDescent="0.25">
      <c r="A21" s="58"/>
      <c r="B21" s="58"/>
      <c r="C21" s="58"/>
      <c r="E21" s="18" t="s">
        <v>25</v>
      </c>
      <c r="H21" s="68" t="s">
        <v>919</v>
      </c>
      <c r="I21" s="68" t="s">
        <v>924</v>
      </c>
      <c r="J21" s="16"/>
    </row>
    <row r="22" spans="1:10" ht="22.5" customHeight="1" x14ac:dyDescent="0.25">
      <c r="A22" s="58"/>
      <c r="B22" s="58"/>
      <c r="C22" s="58"/>
      <c r="E22" t="s">
        <v>929</v>
      </c>
      <c r="H22" s="68" t="s">
        <v>930</v>
      </c>
      <c r="I22" s="68" t="s">
        <v>928</v>
      </c>
      <c r="J22" s="8"/>
    </row>
    <row r="23" spans="1:10" ht="22.5" customHeight="1" thickBot="1" x14ac:dyDescent="0.3">
      <c r="A23" s="59" t="str">
        <f xml:space="preserve"> LOOKUP($G$3+6,Data!$C$3:$C$1102,Data!$D$3:$D$1102)</f>
        <v>das  Bett</v>
      </c>
      <c r="B23" s="59" t="str">
        <f xml:space="preserve"> LOOKUP($G$3+7,Data!$C$3:$C$1102,Data!$D$3:$D$1102)</f>
        <v>der  Spiegel</v>
      </c>
      <c r="C23" s="59" t="str">
        <f xml:space="preserve"> LOOKUP($G$3+8,Data!$C$3:$C$1102,Data!$D$3:$D$1102)</f>
        <v>der  Kasten</v>
      </c>
      <c r="D23" s="7"/>
      <c r="F23" s="70" t="s">
        <v>927</v>
      </c>
      <c r="H23" s="68" t="s">
        <v>931</v>
      </c>
      <c r="I23" s="68" t="s">
        <v>926</v>
      </c>
      <c r="J23" s="75"/>
    </row>
    <row r="24" spans="1:10" ht="22.5" customHeight="1" x14ac:dyDescent="0.25">
      <c r="A24" s="58" t="str">
        <f>IF($F$3=0,"V " &amp;LOOKUP($G$3+6,Data!$C$3:$C$1102,Data!$C$3:$C$1102),"")</f>
        <v>V -2</v>
      </c>
      <c r="B24" s="58" t="str">
        <f>IF($F$3=0,"V " &amp;LOOKUP($G$3+7,Data!$C$3:$C$1102,Data!$C$3:$C$1102),"")</f>
        <v>V -1</v>
      </c>
      <c r="C24" s="58" t="str">
        <f>IF($F$3=0,"V " &amp;LOOKUP($G$3+8,Data!$C$3:$C$1102,Data!$C$3:$C$1102),"")</f>
        <v>V 0</v>
      </c>
      <c r="E24" s="20">
        <v>0</v>
      </c>
      <c r="F24" s="21">
        <v>1</v>
      </c>
      <c r="G24" s="22">
        <v>2</v>
      </c>
      <c r="I24" t="s">
        <v>910</v>
      </c>
    </row>
    <row r="25" spans="1:10" ht="22.5" customHeight="1" x14ac:dyDescent="0.25">
      <c r="A25" s="58"/>
      <c r="B25" s="58"/>
      <c r="C25" s="58"/>
      <c r="E25" s="23">
        <v>3</v>
      </c>
      <c r="F25" s="24">
        <v>4</v>
      </c>
      <c r="G25" s="25">
        <v>5</v>
      </c>
      <c r="I25" s="69" t="s">
        <v>914</v>
      </c>
      <c r="J25" s="16"/>
    </row>
    <row r="26" spans="1:10" ht="22.5" customHeight="1" thickBot="1" x14ac:dyDescent="0.3">
      <c r="A26" s="58"/>
      <c r="B26" s="58"/>
      <c r="C26" s="58"/>
      <c r="E26" s="26">
        <v>6</v>
      </c>
      <c r="F26" s="27">
        <v>7</v>
      </c>
      <c r="G26" s="28">
        <v>8</v>
      </c>
      <c r="I26" s="68" t="s">
        <v>932</v>
      </c>
    </row>
    <row r="27" spans="1:10" s="7" customFormat="1" ht="22.5" customHeight="1" x14ac:dyDescent="0.25">
      <c r="A27" s="98" t="str">
        <f>"/ " &amp; $G$3+6 &amp; " /"</f>
        <v>/ -2 /</v>
      </c>
      <c r="B27" s="95" t="str">
        <f>"/ " &amp; $G$3+7 &amp; " /"</f>
        <v>/ -1 /</v>
      </c>
      <c r="C27" s="44" t="str">
        <f>"/ " &amp; $G$3+8 &amp; " / v"</f>
        <v>/ 0 / v</v>
      </c>
    </row>
    <row r="28" spans="1:10" s="7" customFormat="1" ht="22.5" customHeight="1" thickBot="1" x14ac:dyDescent="0.3">
      <c r="A28" s="58"/>
      <c r="B28" s="58"/>
      <c r="C28" s="58"/>
      <c r="F28" s="70" t="s">
        <v>925</v>
      </c>
    </row>
    <row r="29" spans="1:10" ht="22.5" customHeight="1" x14ac:dyDescent="0.25">
      <c r="A29" s="58"/>
      <c r="B29" s="58"/>
      <c r="C29" s="58"/>
      <c r="E29" s="76">
        <v>8</v>
      </c>
      <c r="F29" s="77">
        <v>7</v>
      </c>
      <c r="G29" s="78">
        <v>6</v>
      </c>
      <c r="I29" t="s">
        <v>911</v>
      </c>
    </row>
    <row r="30" spans="1:10" ht="22.5" customHeight="1" x14ac:dyDescent="0.25">
      <c r="A30" s="58"/>
      <c r="B30" s="58"/>
      <c r="C30" s="58"/>
      <c r="E30" s="79">
        <v>5</v>
      </c>
      <c r="F30" s="80">
        <v>4</v>
      </c>
      <c r="G30" s="81">
        <v>3</v>
      </c>
      <c r="I30" s="69" t="s">
        <v>915</v>
      </c>
    </row>
    <row r="31" spans="1:10" ht="22.5" customHeight="1" thickBot="1" x14ac:dyDescent="0.3">
      <c r="A31" s="60" t="str">
        <f xml:space="preserve"> VLOOKUP($G$3+8,Data!$C$3:$N$1074,$F$4,FALSE)</f>
        <v>x der  Kasten xARx</v>
      </c>
      <c r="B31" s="60" t="str">
        <f xml:space="preserve"> VLOOKUP($G$3+7,Data!$C$3:$N$1074,$F$4,FALSE)</f>
        <v>x der  Spiegel xARx</v>
      </c>
      <c r="C31" s="60" t="str">
        <f xml:space="preserve"> VLOOKUP($G$3+6,Data!$C$3:$N$1074,$F$4,FALSE)</f>
        <v>x das  Bett xARx</v>
      </c>
      <c r="E31" s="82">
        <v>2</v>
      </c>
      <c r="F31" s="83">
        <v>1</v>
      </c>
      <c r="G31" s="84">
        <v>0</v>
      </c>
    </row>
    <row r="32" spans="1:10" ht="22.5" customHeight="1" x14ac:dyDescent="0.25">
      <c r="A32" s="58" t="str">
        <f>IF($F$3=0,"R " &amp;LOOKUP($G$3+8,Data!$C$3:$C$1102,Data!$C$3:$C$1102),"")</f>
        <v>R 0</v>
      </c>
      <c r="B32" s="58" t="str">
        <f>IF($F$3=0,"R " &amp;LOOKUP($G$3+7,Data!$C$3:$C$1102,Data!$C$3:$C$1102),"")</f>
        <v>R -1</v>
      </c>
      <c r="C32" s="58" t="str">
        <f>IF($F$3=0,"R " &amp;LOOKUP($G$3+6,Data!$C$3:$C$1102,Data!$C$3:$C$1102),"")</f>
        <v>R -2</v>
      </c>
      <c r="E32" s="4"/>
      <c r="F32" s="8"/>
      <c r="I32" t="s">
        <v>912</v>
      </c>
    </row>
    <row r="33" spans="1:10" ht="22.5" customHeight="1" x14ac:dyDescent="0.25">
      <c r="A33" s="58"/>
      <c r="B33" s="58"/>
      <c r="C33" s="58"/>
      <c r="E33" s="8"/>
      <c r="F33" s="8"/>
      <c r="I33" s="69" t="s">
        <v>909</v>
      </c>
    </row>
    <row r="34" spans="1:10" ht="22.5" customHeight="1" thickBot="1" x14ac:dyDescent="0.3">
      <c r="A34" s="61" t="str">
        <f>IF(UPPER($F$5)="J",$F$6,"") &amp; IF(UPPER($F$7)="J", " / " &amp; LOOKUP($G$3+6,Data!$C$3:$C$1102,Data!$B$3:$B$1102) &amp; " / " &amp; VLOOKUP("##",Data!$C$1:$M$1,$F$4,FALSE),"") &amp; " / " &amp; $G$3+8</f>
        <v xml:space="preserve"> / -test- / AR / 0</v>
      </c>
      <c r="B34" s="66" t="str">
        <f>IF(UPPER($F$5)="J",$F$6,"") &amp; IF(UPPER($F$7)="J", " / " &amp; LOOKUP($G$3+6,Data!$C$3:$C$1102,Data!$B$3:$B$1102) &amp; " / " &amp; VLOOKUP("##",Data!$C$1:$M$1,$F$4,FALSE),"") &amp; " / " &amp; $G$3+7</f>
        <v xml:space="preserve"> / -test- / AR / -1</v>
      </c>
      <c r="C34" s="62" t="str">
        <f>$G$3+6 &amp; " / " &amp; IF(UPPER($F$7)="J",VLOOKUP("##",Data!$C$1:$M$1,$F$4,FALSE)  &amp; " / " &amp; LOOKUP($G$3+6,Data!$C$3:$C$1102,Data!$B$3:$B$1102) &amp; " / ","") &amp; IF(UPPER($F$5)="J",$F$6,"")</f>
        <v xml:space="preserve">-2 / AR / -test- / </v>
      </c>
      <c r="D34" s="45"/>
      <c r="E34" s="8"/>
      <c r="F34" s="8"/>
      <c r="I34" s="69" t="s">
        <v>916</v>
      </c>
    </row>
    <row r="35" spans="1:10" ht="22.5" customHeight="1" x14ac:dyDescent="0.25">
      <c r="D35" s="46"/>
      <c r="E35" s="8"/>
      <c r="F35" s="8"/>
    </row>
    <row r="36" spans="1:10" ht="22.5" customHeight="1" x14ac:dyDescent="0.25">
      <c r="A36" s="58"/>
      <c r="B36" s="58"/>
      <c r="C36" s="58"/>
      <c r="E36" s="8"/>
      <c r="F36" s="8"/>
      <c r="I36" t="str">
        <f>(ADDRESS(1,2+F4,,,"Data"))</f>
        <v>Data!$E$1</v>
      </c>
      <c r="J36" s="92" t="s">
        <v>1670</v>
      </c>
    </row>
    <row r="37" spans="1:10" ht="22.5" customHeight="1" x14ac:dyDescent="0.25">
      <c r="A37" s="58"/>
      <c r="B37" s="58"/>
      <c r="C37" s="58"/>
      <c r="E37" s="8"/>
      <c r="F37" s="8"/>
      <c r="I37" t="e">
        <f xml:space="preserve"> VLOOKUP("(1)",Data!$C$1:$M$1,$F$4,FALSE)</f>
        <v>#N/A</v>
      </c>
      <c r="J37" t="s">
        <v>1671</v>
      </c>
    </row>
    <row r="38" spans="1:10" ht="22.5" customHeight="1" x14ac:dyDescent="0.25">
      <c r="A38" s="58"/>
      <c r="B38" s="58"/>
      <c r="C38" s="58"/>
      <c r="E38" s="8"/>
      <c r="F38" s="8"/>
    </row>
    <row r="39" spans="1:10" ht="22.5" customHeight="1" x14ac:dyDescent="0.25">
      <c r="A39" s="58"/>
      <c r="B39" s="58"/>
      <c r="C39" s="58"/>
      <c r="E39" s="8"/>
      <c r="F39" s="8"/>
    </row>
    <row r="40" spans="1:10" ht="22.5" customHeight="1" x14ac:dyDescent="0.25">
      <c r="A40" s="60" t="str">
        <f xml:space="preserve"> VLOOKUP($G$3+5,Data!$C$3:$N$1074,$F$4,FALSE)</f>
        <v>x das  Handtuch xARx</v>
      </c>
      <c r="B40" s="60" t="str">
        <f xml:space="preserve"> VLOOKUP($G$3+4,Data!$C$3:$N$1074,$F$4,FALSE)</f>
        <v>x die  Toilette xARx</v>
      </c>
      <c r="C40" s="60" t="str">
        <f xml:space="preserve"> VLOOKUP($G$3+3,Data!$C$3:$N$1074,$F$4,FALSE)</f>
        <v>x das  Zimmer xARx</v>
      </c>
    </row>
    <row r="41" spans="1:10" ht="22.5" customHeight="1" x14ac:dyDescent="0.25">
      <c r="A41" s="58" t="str">
        <f>IF($F$3=0,"R " &amp;LOOKUP($G$3+5,Data!$C$3:$C$1102,Data!$C$3:$C$1102),"")</f>
        <v>R -3</v>
      </c>
      <c r="B41" s="58" t="str">
        <f>IF($F$3=0,"R " &amp;LOOKUP($G$3+4,Data!$C$3:$C$1102,Data!$C$3:$C$1102),"")</f>
        <v>R -4</v>
      </c>
      <c r="C41" s="58" t="str">
        <f>IF($F$3=0,"R " &amp;LOOKUP($G$3+3,Data!$C$3:$C$1102,Data!$C$3:$C$1102),"")</f>
        <v>R -5</v>
      </c>
    </row>
    <row r="42" spans="1:10" ht="22.5" customHeight="1" x14ac:dyDescent="0.25">
      <c r="A42" s="58"/>
      <c r="B42" s="58"/>
      <c r="C42" s="58"/>
    </row>
    <row r="43" spans="1:10" ht="22.5" customHeight="1" thickBot="1" x14ac:dyDescent="0.3">
      <c r="A43" s="61" t="str">
        <f>IF(UPPER($F$5)="J",$F$6,"") &amp; IF(UPPER($F$7)="J", " / " &amp; LOOKUP($G$3+6,Data!$C$3:$C$1102,Data!$B$3:$B$1102) &amp; " / " &amp; VLOOKUP("##",Data!$C$1:$M$1,$F$4,FALSE),"") &amp; " / " &amp; $G$3+5</f>
        <v xml:space="preserve"> / -test- / AR / -3</v>
      </c>
      <c r="B43" s="66" t="str">
        <f>IF(UPPER($F$5)="J",$F$6,"") &amp; IF(UPPER($F$7)="J", " / " &amp; LOOKUP($G$3+6,Data!$C$3:$C$1102,Data!$B$3:$B$1102) &amp; " / " &amp; VLOOKUP("##",Data!$C$1:$M$1,$F$4,FALSE),"") &amp; " / " &amp; $G$3+4</f>
        <v xml:space="preserve"> / -test- / AR / -4</v>
      </c>
      <c r="C43" s="62" t="str">
        <f>$G$3+3 &amp; " / " &amp; IF(UPPER($F$7)="J", VLOOKUP("##",Data!$C$1:$M$1,$F$4,FALSE)  &amp; " / " &amp; LOOKUP($G$3+6,Data!$C$3:$C$1102,Data!$B$3:$B$1102) &amp; " / ","") &amp;  IF(UPPER($F$5)="J",$F$6,"")</f>
        <v xml:space="preserve">-5 / AR / -test- / </v>
      </c>
      <c r="D43" s="45"/>
    </row>
    <row r="44" spans="1:10" ht="22.5" customHeight="1" x14ac:dyDescent="0.25">
      <c r="A44" s="58"/>
      <c r="B44" s="58"/>
      <c r="C44" s="58"/>
      <c r="D44" s="46"/>
    </row>
    <row r="45" spans="1:10" ht="11.25" customHeight="1" x14ac:dyDescent="0.25">
      <c r="A45" s="58"/>
      <c r="B45" s="58"/>
      <c r="C45" s="58"/>
      <c r="E45" s="15" t="s">
        <v>19</v>
      </c>
      <c r="F45" s="8"/>
    </row>
    <row r="46" spans="1:10" ht="22.5" customHeight="1" x14ac:dyDescent="0.25">
      <c r="A46" s="58"/>
      <c r="B46" s="58"/>
      <c r="C46" s="58"/>
    </row>
    <row r="47" spans="1:10" ht="22.5" customHeight="1" x14ac:dyDescent="0.25">
      <c r="A47" s="58"/>
      <c r="B47" s="58"/>
      <c r="C47" s="58"/>
    </row>
    <row r="48" spans="1:10" ht="22.5" customHeight="1" x14ac:dyDescent="0.25">
      <c r="D48" s="7"/>
    </row>
    <row r="49" spans="1:3" ht="22.5" customHeight="1" x14ac:dyDescent="0.25">
      <c r="A49" s="60" t="str">
        <f xml:space="preserve"> VLOOKUP($G$3+2,Data!$C$3:$N$1074,$F$4,FALSE)</f>
        <v>x die  Haustüre xARx</v>
      </c>
      <c r="B49" s="60" t="str">
        <f xml:space="preserve"> VLOOKUP($G$3+1,Data!$C$3:$N$1074,$F$4,FALSE)</f>
        <v>x die  Türe xARx</v>
      </c>
      <c r="C49" s="60" t="str">
        <f xml:space="preserve"> VLOOKUP($G$3+0,Data!$C$3:$N$1074,$F$4,FALSE)</f>
        <v>x das  Haus xARx</v>
      </c>
    </row>
    <row r="50" spans="1:3" ht="22.5" customHeight="1" x14ac:dyDescent="0.25">
      <c r="A50" s="58" t="str">
        <f>IF($F$3=0,"R " &amp;LOOKUP($G$3+2,Data!$C$3:$C$1102,Data!$C$3:$C$1102),"")</f>
        <v>R -6</v>
      </c>
      <c r="B50" s="58" t="str">
        <f>IF($F$3=0,"R " &amp;LOOKUP($G$3+1,Data!$C$3:$C$1102,Data!$C$3:$C$1102),"")</f>
        <v>R -7</v>
      </c>
      <c r="C50" s="58" t="str">
        <f>IF($F$3=0,"R " &amp;LOOKUP($G$3+0,Data!$C$3:$C$1102,Data!$C$3:$C$1102),"")</f>
        <v>R -8</v>
      </c>
    </row>
    <row r="51" spans="1:3" ht="22.5" customHeight="1" x14ac:dyDescent="0.25">
      <c r="A51" s="58"/>
      <c r="B51" s="58"/>
      <c r="C51" s="58"/>
    </row>
    <row r="52" spans="1:3" s="7" customFormat="1" ht="22.5" customHeight="1" x14ac:dyDescent="0.25">
      <c r="A52" s="61" t="str">
        <f>IF(UPPER($F$5)="J",$F$6,"r") &amp; IF(UPPER($F$7)="J", " / " &amp; LOOKUP($G$3+6,Data!$C$3:$C$1102,Data!$B$3:$B$1102) &amp; " / " &amp; VLOOKUP("##",Data!$C$1:$M$1,$F$4,FALSE),"") &amp; " / " &amp; $G$3+2</f>
        <v>r / -test- / AR / -6</v>
      </c>
      <c r="B52" s="66" t="str">
        <f>IF(UPPER($F$5)="J",$F$6,"") &amp; IF(UPPER($F$7)="J", " / " &amp; LOOKUP($G$3+6,Data!$C$3:$C$1102,Data!$B$3:$B$1102) &amp; " / " &amp; VLOOKUP("##",Data!$C$1:$M$1,$F$4,FALSE),"") &amp; " / " &amp; $G$3+1</f>
        <v xml:space="preserve"> / -test- / AR / -7</v>
      </c>
      <c r="C52" s="62" t="str">
        <f>$G$3+0 &amp; " / " &amp; IF(UPPER($F$7)="J", VLOOKUP("##",Data!$C$1:$M$1,$F$4,FALSE)  &amp; " / " &amp; LOOKUP($G$3+6,Data!$C$3:$C$1102,Data!$B$3:$B$1102) &amp; " / ","") &amp; IF(UPPER($F$5)="J",$F$6,"")</f>
        <v xml:space="preserve">-8 / AR / -test- / </v>
      </c>
    </row>
    <row r="53" spans="1:3" s="7" customFormat="1" x14ac:dyDescent="0.25">
      <c r="A53" s="57"/>
      <c r="B53" s="57"/>
      <c r="C53" s="57"/>
    </row>
  </sheetData>
  <hyperlinks>
    <hyperlink ref="F6" r:id="rId1"/>
  </hyperlinks>
  <printOptions horizontalCentered="1" verticalCentered="1"/>
  <pageMargins left="0" right="0" top="0" bottom="0" header="0" footer="0"/>
  <pageSetup paperSize="9" orientation="landscape" r:id="rId2"/>
  <rowBreaks count="2" manualBreakCount="2">
    <brk id="27" max="16383" man="1"/>
    <brk id="52" max="16383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4" sqref="N4"/>
    </sheetView>
  </sheetViews>
  <sheetFormatPr baseColWidth="10" defaultRowHeight="18" x14ac:dyDescent="0.25"/>
  <cols>
    <col min="1" max="1" width="7.5703125" style="56" customWidth="1"/>
    <col min="2" max="2" width="11.42578125" style="19"/>
    <col min="3" max="3" width="7.5703125" customWidth="1"/>
    <col min="4" max="4" width="24.85546875" style="41" customWidth="1"/>
    <col min="5" max="5" width="29.140625" style="53" customWidth="1"/>
    <col min="6" max="6" width="24.7109375" customWidth="1"/>
    <col min="7" max="7" width="28.42578125" style="41" customWidth="1"/>
    <col min="8" max="8" width="30" style="41" customWidth="1"/>
    <col min="9" max="11" width="22.42578125" customWidth="1"/>
    <col min="12" max="12" width="23.28515625" style="86" customWidth="1"/>
    <col min="13" max="15" width="24.7109375" customWidth="1"/>
  </cols>
  <sheetData>
    <row r="1" spans="1:14" s="51" customFormat="1" ht="24" customHeight="1" thickBot="1" x14ac:dyDescent="0.3">
      <c r="A1" s="51" t="s">
        <v>55</v>
      </c>
      <c r="B1" s="51" t="s">
        <v>56</v>
      </c>
      <c r="C1" s="90" t="s">
        <v>1673</v>
      </c>
      <c r="D1" s="52" t="s">
        <v>1682</v>
      </c>
      <c r="E1" s="52" t="s">
        <v>32</v>
      </c>
      <c r="F1" s="52" t="s">
        <v>1639</v>
      </c>
      <c r="G1" s="52" t="s">
        <v>933</v>
      </c>
      <c r="H1" s="52" t="s">
        <v>1649</v>
      </c>
      <c r="I1" s="52" t="s">
        <v>33</v>
      </c>
      <c r="J1" s="52" t="s">
        <v>1732</v>
      </c>
      <c r="K1" s="52" t="s">
        <v>1650</v>
      </c>
      <c r="L1" s="52" t="s">
        <v>1638</v>
      </c>
      <c r="M1" s="51" t="s">
        <v>58</v>
      </c>
    </row>
    <row r="2" spans="1:14" s="57" customFormat="1" ht="12" customHeight="1" x14ac:dyDescent="0.25">
      <c r="C2" s="93" t="s">
        <v>1527</v>
      </c>
      <c r="D2" s="93" t="s">
        <v>1674</v>
      </c>
      <c r="E2" s="93" t="s">
        <v>1675</v>
      </c>
      <c r="F2" s="93" t="s">
        <v>1676</v>
      </c>
      <c r="G2" s="93" t="s">
        <v>1677</v>
      </c>
      <c r="H2" s="93" t="s">
        <v>1678</v>
      </c>
      <c r="I2" s="93" t="s">
        <v>1679</v>
      </c>
      <c r="J2" s="93" t="s">
        <v>1680</v>
      </c>
      <c r="K2" s="93" t="s">
        <v>1681</v>
      </c>
      <c r="L2" s="93" t="s">
        <v>1730</v>
      </c>
      <c r="M2" s="93" t="s">
        <v>1731</v>
      </c>
      <c r="N2" s="93"/>
    </row>
    <row r="3" spans="1:14" ht="18" customHeight="1" x14ac:dyDescent="0.25">
      <c r="A3" s="56">
        <v>0</v>
      </c>
      <c r="B3" s="71" t="s">
        <v>917</v>
      </c>
      <c r="C3">
        <v>-8</v>
      </c>
      <c r="D3" s="41" t="s">
        <v>34</v>
      </c>
      <c r="E3" s="41" t="s">
        <v>1601</v>
      </c>
      <c r="F3" s="41" t="s">
        <v>943</v>
      </c>
      <c r="G3" s="41" t="s">
        <v>1610</v>
      </c>
      <c r="H3" s="41" t="s">
        <v>1646</v>
      </c>
      <c r="I3" s="41" t="s">
        <v>934</v>
      </c>
      <c r="J3" s="41" t="s">
        <v>1733</v>
      </c>
      <c r="K3" s="41" t="s">
        <v>1651</v>
      </c>
      <c r="L3" s="41" t="s">
        <v>1619</v>
      </c>
      <c r="M3" s="41" t="s">
        <v>1660</v>
      </c>
    </row>
    <row r="4" spans="1:14" ht="18" customHeight="1" x14ac:dyDescent="0.25">
      <c r="B4" s="71" t="s">
        <v>917</v>
      </c>
      <c r="C4">
        <v>-7</v>
      </c>
      <c r="D4" s="41" t="s">
        <v>35</v>
      </c>
      <c r="E4" s="41" t="s">
        <v>1602</v>
      </c>
      <c r="F4" s="41" t="s">
        <v>944</v>
      </c>
      <c r="G4" s="41" t="s">
        <v>1611</v>
      </c>
      <c r="H4" s="41" t="s">
        <v>1647</v>
      </c>
      <c r="I4" s="41" t="s">
        <v>935</v>
      </c>
      <c r="J4" s="41" t="s">
        <v>1734</v>
      </c>
      <c r="K4" s="41" t="s">
        <v>1652</v>
      </c>
      <c r="L4" s="41" t="s">
        <v>1620</v>
      </c>
      <c r="M4" s="41" t="s">
        <v>1661</v>
      </c>
    </row>
    <row r="5" spans="1:14" ht="18" customHeight="1" x14ac:dyDescent="0.25">
      <c r="B5" s="71" t="s">
        <v>917</v>
      </c>
      <c r="C5">
        <v>-6</v>
      </c>
      <c r="D5" s="41" t="s">
        <v>36</v>
      </c>
      <c r="E5" s="41" t="s">
        <v>1603</v>
      </c>
      <c r="F5" s="41" t="s">
        <v>945</v>
      </c>
      <c r="G5" s="41" t="s">
        <v>1612</v>
      </c>
      <c r="H5" s="41" t="s">
        <v>1648</v>
      </c>
      <c r="I5" s="41" t="s">
        <v>936</v>
      </c>
      <c r="J5" s="41" t="s">
        <v>1735</v>
      </c>
      <c r="K5" s="41" t="s">
        <v>1653</v>
      </c>
      <c r="L5" s="41" t="s">
        <v>1621</v>
      </c>
      <c r="M5" s="41" t="s">
        <v>1662</v>
      </c>
    </row>
    <row r="6" spans="1:14" ht="18" customHeight="1" x14ac:dyDescent="0.25">
      <c r="B6" s="71" t="s">
        <v>917</v>
      </c>
      <c r="C6">
        <v>-5</v>
      </c>
      <c r="D6" s="41" t="s">
        <v>37</v>
      </c>
      <c r="E6" s="41" t="s">
        <v>1604</v>
      </c>
      <c r="F6" s="41" t="s">
        <v>946</v>
      </c>
      <c r="G6" s="41" t="s">
        <v>1613</v>
      </c>
      <c r="H6" s="41" t="s">
        <v>1640</v>
      </c>
      <c r="I6" s="41" t="s">
        <v>937</v>
      </c>
      <c r="J6" s="41" t="s">
        <v>1738</v>
      </c>
      <c r="K6" s="41" t="s">
        <v>1654</v>
      </c>
      <c r="L6" s="41" t="s">
        <v>1622</v>
      </c>
      <c r="M6" s="41" t="s">
        <v>1663</v>
      </c>
    </row>
    <row r="7" spans="1:14" ht="18" customHeight="1" x14ac:dyDescent="0.25">
      <c r="B7" s="71" t="s">
        <v>917</v>
      </c>
      <c r="C7">
        <v>-4</v>
      </c>
      <c r="D7" s="41" t="s">
        <v>38</v>
      </c>
      <c r="E7" s="41" t="s">
        <v>1605</v>
      </c>
      <c r="F7" s="41" t="s">
        <v>947</v>
      </c>
      <c r="G7" s="41" t="s">
        <v>1614</v>
      </c>
      <c r="H7" s="41" t="s">
        <v>1641</v>
      </c>
      <c r="I7" s="41" t="s">
        <v>938</v>
      </c>
      <c r="J7" s="41" t="s">
        <v>1736</v>
      </c>
      <c r="K7" s="41" t="s">
        <v>1655</v>
      </c>
      <c r="L7" s="41" t="s">
        <v>1623</v>
      </c>
      <c r="M7" s="41" t="s">
        <v>1664</v>
      </c>
    </row>
    <row r="8" spans="1:14" ht="18" customHeight="1" x14ac:dyDescent="0.25">
      <c r="B8" s="71" t="s">
        <v>917</v>
      </c>
      <c r="C8">
        <v>-3</v>
      </c>
      <c r="D8" s="41" t="s">
        <v>39</v>
      </c>
      <c r="E8" s="41" t="s">
        <v>1606</v>
      </c>
      <c r="F8" s="41" t="s">
        <v>948</v>
      </c>
      <c r="G8" s="41" t="s">
        <v>1615</v>
      </c>
      <c r="H8" s="41" t="s">
        <v>1642</v>
      </c>
      <c r="I8" s="41" t="s">
        <v>939</v>
      </c>
      <c r="J8" s="41" t="s">
        <v>1737</v>
      </c>
      <c r="K8" s="41" t="s">
        <v>1656</v>
      </c>
      <c r="L8" s="41" t="s">
        <v>1624</v>
      </c>
      <c r="M8" s="41" t="s">
        <v>1665</v>
      </c>
    </row>
    <row r="9" spans="1:14" ht="18" customHeight="1" x14ac:dyDescent="0.25">
      <c r="B9" s="71" t="s">
        <v>917</v>
      </c>
      <c r="C9">
        <v>-2</v>
      </c>
      <c r="D9" s="41" t="s">
        <v>40</v>
      </c>
      <c r="E9" s="41" t="s">
        <v>1607</v>
      </c>
      <c r="F9" s="41" t="s">
        <v>949</v>
      </c>
      <c r="G9" s="41" t="s">
        <v>1616</v>
      </c>
      <c r="H9" s="41" t="s">
        <v>1643</v>
      </c>
      <c r="I9" s="41" t="s">
        <v>940</v>
      </c>
      <c r="J9" s="41" t="s">
        <v>1739</v>
      </c>
      <c r="K9" s="41" t="s">
        <v>1657</v>
      </c>
      <c r="L9" s="41" t="s">
        <v>1625</v>
      </c>
      <c r="M9" s="41" t="s">
        <v>1666</v>
      </c>
    </row>
    <row r="10" spans="1:14" ht="18" customHeight="1" x14ac:dyDescent="0.25">
      <c r="B10" s="71" t="s">
        <v>917</v>
      </c>
      <c r="C10">
        <v>-1</v>
      </c>
      <c r="D10" s="41" t="s">
        <v>41</v>
      </c>
      <c r="E10" s="41" t="s">
        <v>1608</v>
      </c>
      <c r="F10" s="41" t="s">
        <v>950</v>
      </c>
      <c r="G10" s="41" t="s">
        <v>1617</v>
      </c>
      <c r="H10" s="41" t="s">
        <v>1644</v>
      </c>
      <c r="I10" s="41" t="s">
        <v>941</v>
      </c>
      <c r="J10" s="41" t="s">
        <v>1740</v>
      </c>
      <c r="K10" s="41" t="s">
        <v>1658</v>
      </c>
      <c r="L10" s="41" t="s">
        <v>1626</v>
      </c>
      <c r="M10" s="41" t="s">
        <v>1667</v>
      </c>
    </row>
    <row r="11" spans="1:14" ht="18" customHeight="1" x14ac:dyDescent="0.25">
      <c r="B11" s="71" t="s">
        <v>917</v>
      </c>
      <c r="C11">
        <v>0</v>
      </c>
      <c r="D11" s="41" t="s">
        <v>42</v>
      </c>
      <c r="E11" s="41" t="s">
        <v>1609</v>
      </c>
      <c r="F11" s="41" t="s">
        <v>951</v>
      </c>
      <c r="G11" s="41" t="s">
        <v>1618</v>
      </c>
      <c r="H11" s="41" t="s">
        <v>1645</v>
      </c>
      <c r="I11" s="41" t="s">
        <v>942</v>
      </c>
      <c r="J11" s="41" t="s">
        <v>1741</v>
      </c>
      <c r="K11" s="41" t="s">
        <v>1659</v>
      </c>
      <c r="L11" s="41" t="s">
        <v>1627</v>
      </c>
      <c r="M11" s="41" t="s">
        <v>1668</v>
      </c>
    </row>
    <row r="12" spans="1:14" ht="18" customHeight="1" x14ac:dyDescent="0.25">
      <c r="A12" s="56">
        <v>1</v>
      </c>
      <c r="B12" s="19" t="s">
        <v>57</v>
      </c>
      <c r="C12">
        <v>1</v>
      </c>
      <c r="D12" s="41" t="s">
        <v>34</v>
      </c>
      <c r="E12" s="53" t="s">
        <v>43</v>
      </c>
      <c r="F12" s="41"/>
      <c r="G12" s="41" t="s">
        <v>1018</v>
      </c>
      <c r="L12" s="41" t="s">
        <v>1628</v>
      </c>
    </row>
    <row r="13" spans="1:14" ht="18" customHeight="1" x14ac:dyDescent="0.25">
      <c r="B13" s="19" t="s">
        <v>57</v>
      </c>
      <c r="C13">
        <v>2</v>
      </c>
      <c r="D13" s="41" t="s">
        <v>35</v>
      </c>
      <c r="E13" s="53" t="s">
        <v>44</v>
      </c>
      <c r="F13" s="41"/>
      <c r="G13" s="41" t="s">
        <v>1019</v>
      </c>
      <c r="L13" s="41" t="s">
        <v>1629</v>
      </c>
    </row>
    <row r="14" spans="1:14" ht="18" customHeight="1" x14ac:dyDescent="0.25">
      <c r="B14" s="19" t="s">
        <v>57</v>
      </c>
      <c r="C14">
        <v>3</v>
      </c>
      <c r="D14" s="41" t="s">
        <v>36</v>
      </c>
      <c r="E14" s="53" t="s">
        <v>45</v>
      </c>
      <c r="F14" s="41"/>
      <c r="G14" s="41" t="s">
        <v>1020</v>
      </c>
      <c r="L14" s="41" t="s">
        <v>1630</v>
      </c>
    </row>
    <row r="15" spans="1:14" ht="18" customHeight="1" x14ac:dyDescent="0.25">
      <c r="B15" s="19" t="s">
        <v>57</v>
      </c>
      <c r="C15">
        <v>4</v>
      </c>
      <c r="D15" s="41" t="s">
        <v>37</v>
      </c>
      <c r="E15" s="53" t="s">
        <v>46</v>
      </c>
      <c r="F15" s="41"/>
      <c r="G15" s="41" t="s">
        <v>1021</v>
      </c>
      <c r="L15" s="41" t="s">
        <v>1631</v>
      </c>
    </row>
    <row r="16" spans="1:14" ht="18" customHeight="1" x14ac:dyDescent="0.25">
      <c r="B16" s="19" t="s">
        <v>57</v>
      </c>
      <c r="C16">
        <v>5</v>
      </c>
      <c r="D16" s="41" t="s">
        <v>38</v>
      </c>
      <c r="E16" s="53" t="s">
        <v>47</v>
      </c>
      <c r="F16" s="41"/>
      <c r="G16" s="41" t="s">
        <v>1022</v>
      </c>
      <c r="L16" s="41" t="s">
        <v>1632</v>
      </c>
    </row>
    <row r="17" spans="1:12" ht="18" customHeight="1" x14ac:dyDescent="0.25">
      <c r="B17" s="19" t="s">
        <v>57</v>
      </c>
      <c r="C17">
        <v>6</v>
      </c>
      <c r="D17" s="41" t="s">
        <v>39</v>
      </c>
      <c r="E17" s="53" t="s">
        <v>48</v>
      </c>
      <c r="F17" s="41"/>
      <c r="G17" s="41" t="s">
        <v>1023</v>
      </c>
      <c r="L17" s="41" t="s">
        <v>1633</v>
      </c>
    </row>
    <row r="18" spans="1:12" ht="18" customHeight="1" x14ac:dyDescent="0.25">
      <c r="B18" s="19" t="s">
        <v>57</v>
      </c>
      <c r="C18">
        <v>7</v>
      </c>
      <c r="D18" s="41" t="s">
        <v>40</v>
      </c>
      <c r="E18" s="53" t="s">
        <v>49</v>
      </c>
      <c r="F18" s="41"/>
      <c r="G18" s="41" t="s">
        <v>1024</v>
      </c>
      <c r="L18" s="41" t="s">
        <v>1634</v>
      </c>
    </row>
    <row r="19" spans="1:12" ht="18" customHeight="1" x14ac:dyDescent="0.25">
      <c r="B19" s="19" t="s">
        <v>57</v>
      </c>
      <c r="C19">
        <v>8</v>
      </c>
      <c r="D19" s="41" t="s">
        <v>41</v>
      </c>
      <c r="E19" s="53" t="s">
        <v>50</v>
      </c>
      <c r="F19" s="41"/>
      <c r="G19" s="41" t="s">
        <v>1025</v>
      </c>
      <c r="L19" s="41" t="s">
        <v>1635</v>
      </c>
    </row>
    <row r="20" spans="1:12" ht="18" customHeight="1" x14ac:dyDescent="0.25">
      <c r="B20" s="19" t="s">
        <v>57</v>
      </c>
      <c r="C20">
        <v>9</v>
      </c>
      <c r="D20" s="41" t="s">
        <v>42</v>
      </c>
      <c r="E20" s="53" t="s">
        <v>51</v>
      </c>
      <c r="F20" s="41"/>
      <c r="G20" s="41" t="s">
        <v>1026</v>
      </c>
      <c r="L20" s="41" t="s">
        <v>1636</v>
      </c>
    </row>
    <row r="21" spans="1:12" ht="18" customHeight="1" x14ac:dyDescent="0.25">
      <c r="A21" s="56">
        <v>2</v>
      </c>
      <c r="B21" s="19" t="s">
        <v>78</v>
      </c>
      <c r="C21">
        <v>10</v>
      </c>
      <c r="D21" s="41" t="s">
        <v>60</v>
      </c>
      <c r="E21" s="53" t="s">
        <v>69</v>
      </c>
      <c r="F21" s="41"/>
      <c r="G21" s="41" t="s">
        <v>1027</v>
      </c>
      <c r="L21" s="86" t="s">
        <v>1637</v>
      </c>
    </row>
    <row r="22" spans="1:12" ht="18" customHeight="1" x14ac:dyDescent="0.25">
      <c r="B22" s="19" t="s">
        <v>78</v>
      </c>
      <c r="C22">
        <v>11</v>
      </c>
      <c r="D22" s="41" t="s">
        <v>61</v>
      </c>
      <c r="E22" s="53" t="s">
        <v>70</v>
      </c>
      <c r="F22" s="41"/>
      <c r="G22" s="41" t="s">
        <v>1028</v>
      </c>
    </row>
    <row r="23" spans="1:12" ht="18" customHeight="1" x14ac:dyDescent="0.25">
      <c r="B23" s="19" t="s">
        <v>78</v>
      </c>
      <c r="C23">
        <v>12</v>
      </c>
      <c r="D23" s="41" t="s">
        <v>62</v>
      </c>
      <c r="E23" s="53" t="s">
        <v>71</v>
      </c>
      <c r="F23" s="41"/>
      <c r="G23" s="41" t="s">
        <v>1029</v>
      </c>
    </row>
    <row r="24" spans="1:12" ht="18" customHeight="1" x14ac:dyDescent="0.25">
      <c r="B24" s="19" t="s">
        <v>78</v>
      </c>
      <c r="C24">
        <v>13</v>
      </c>
      <c r="D24" s="41" t="s">
        <v>63</v>
      </c>
      <c r="E24" s="53" t="s">
        <v>72</v>
      </c>
      <c r="F24" s="41"/>
      <c r="G24" s="41" t="s">
        <v>1030</v>
      </c>
    </row>
    <row r="25" spans="1:12" ht="18" customHeight="1" x14ac:dyDescent="0.25">
      <c r="B25" s="19" t="s">
        <v>78</v>
      </c>
      <c r="C25">
        <v>14</v>
      </c>
      <c r="D25" s="41" t="s">
        <v>64</v>
      </c>
      <c r="E25" s="53" t="s">
        <v>73</v>
      </c>
      <c r="F25" s="41"/>
      <c r="G25" s="41" t="s">
        <v>1031</v>
      </c>
    </row>
    <row r="26" spans="1:12" x14ac:dyDescent="0.25">
      <c r="B26" s="19" t="s">
        <v>78</v>
      </c>
      <c r="C26">
        <v>15</v>
      </c>
      <c r="D26" s="41" t="s">
        <v>65</v>
      </c>
      <c r="E26" s="53" t="s">
        <v>74</v>
      </c>
      <c r="F26" s="41"/>
      <c r="G26" s="41" t="s">
        <v>1032</v>
      </c>
    </row>
    <row r="27" spans="1:12" x14ac:dyDescent="0.25">
      <c r="B27" s="19" t="s">
        <v>78</v>
      </c>
      <c r="C27">
        <v>16</v>
      </c>
      <c r="D27" s="41" t="s">
        <v>66</v>
      </c>
      <c r="E27" s="53" t="s">
        <v>75</v>
      </c>
      <c r="F27" s="41"/>
      <c r="G27" s="41" t="s">
        <v>1033</v>
      </c>
    </row>
    <row r="28" spans="1:12" x14ac:dyDescent="0.25">
      <c r="B28" s="19" t="s">
        <v>78</v>
      </c>
      <c r="C28">
        <v>17</v>
      </c>
      <c r="D28" s="41" t="s">
        <v>67</v>
      </c>
      <c r="E28" s="53" t="s">
        <v>76</v>
      </c>
      <c r="F28" s="41"/>
      <c r="G28" s="41" t="s">
        <v>1034</v>
      </c>
    </row>
    <row r="29" spans="1:12" x14ac:dyDescent="0.25">
      <c r="B29" s="19" t="s">
        <v>78</v>
      </c>
      <c r="C29">
        <v>18</v>
      </c>
      <c r="D29" s="41" t="s">
        <v>68</v>
      </c>
      <c r="E29" s="53" t="s">
        <v>77</v>
      </c>
      <c r="F29" s="41"/>
      <c r="G29" s="41" t="s">
        <v>1035</v>
      </c>
    </row>
    <row r="30" spans="1:12" x14ac:dyDescent="0.25">
      <c r="A30" s="56">
        <v>3</v>
      </c>
      <c r="B30" s="19" t="s">
        <v>85</v>
      </c>
      <c r="C30">
        <v>19</v>
      </c>
      <c r="D30" s="41" t="s">
        <v>87</v>
      </c>
      <c r="E30" s="53" t="s">
        <v>96</v>
      </c>
      <c r="F30" s="41"/>
      <c r="G30" s="41" t="s">
        <v>1045</v>
      </c>
    </row>
    <row r="31" spans="1:12" x14ac:dyDescent="0.25">
      <c r="B31" s="19" t="s">
        <v>85</v>
      </c>
      <c r="C31">
        <v>20</v>
      </c>
      <c r="D31" s="41" t="s">
        <v>88</v>
      </c>
      <c r="E31" s="53" t="s">
        <v>49</v>
      </c>
      <c r="F31" s="41"/>
      <c r="G31" s="41" t="s">
        <v>1046</v>
      </c>
    </row>
    <row r="32" spans="1:12" x14ac:dyDescent="0.25">
      <c r="B32" s="19" t="s">
        <v>85</v>
      </c>
      <c r="C32">
        <v>21</v>
      </c>
      <c r="D32" s="41" t="s">
        <v>89</v>
      </c>
      <c r="E32" s="53" t="s">
        <v>97</v>
      </c>
      <c r="F32" s="41"/>
      <c r="G32" s="41" t="s">
        <v>1047</v>
      </c>
    </row>
    <row r="33" spans="1:7" x14ac:dyDescent="0.25">
      <c r="B33" s="19" t="s">
        <v>85</v>
      </c>
      <c r="C33">
        <v>22</v>
      </c>
      <c r="D33" s="41" t="s">
        <v>90</v>
      </c>
      <c r="E33" s="53" t="s">
        <v>98</v>
      </c>
      <c r="F33" s="41"/>
      <c r="G33" s="41" t="s">
        <v>1048</v>
      </c>
    </row>
    <row r="34" spans="1:7" x14ac:dyDescent="0.25">
      <c r="B34" s="19" t="s">
        <v>85</v>
      </c>
      <c r="C34">
        <v>23</v>
      </c>
      <c r="D34" s="41" t="s">
        <v>91</v>
      </c>
      <c r="E34" s="53" t="s">
        <v>99</v>
      </c>
      <c r="F34" s="41"/>
      <c r="G34" s="41" t="s">
        <v>1049</v>
      </c>
    </row>
    <row r="35" spans="1:7" x14ac:dyDescent="0.25">
      <c r="B35" s="19" t="s">
        <v>85</v>
      </c>
      <c r="C35">
        <v>24</v>
      </c>
      <c r="D35" s="41" t="s">
        <v>92</v>
      </c>
      <c r="E35" s="53" t="s">
        <v>97</v>
      </c>
      <c r="F35" s="41"/>
      <c r="G35" s="41" t="s">
        <v>1050</v>
      </c>
    </row>
    <row r="36" spans="1:7" x14ac:dyDescent="0.25">
      <c r="B36" s="19" t="s">
        <v>85</v>
      </c>
      <c r="C36">
        <v>25</v>
      </c>
      <c r="D36" s="41" t="s">
        <v>93</v>
      </c>
      <c r="E36" s="53" t="s">
        <v>100</v>
      </c>
      <c r="F36" s="41"/>
      <c r="G36" s="41" t="s">
        <v>1051</v>
      </c>
    </row>
    <row r="37" spans="1:7" x14ac:dyDescent="0.25">
      <c r="B37" s="19" t="s">
        <v>85</v>
      </c>
      <c r="C37">
        <v>26</v>
      </c>
      <c r="D37" s="41" t="s">
        <v>94</v>
      </c>
      <c r="E37" s="53" t="s">
        <v>101</v>
      </c>
      <c r="F37" s="41"/>
      <c r="G37" s="41" t="s">
        <v>1052</v>
      </c>
    </row>
    <row r="38" spans="1:7" x14ac:dyDescent="0.25">
      <c r="B38" s="19" t="s">
        <v>85</v>
      </c>
      <c r="C38">
        <v>27</v>
      </c>
      <c r="D38" s="41" t="s">
        <v>95</v>
      </c>
      <c r="E38" s="53" t="s">
        <v>102</v>
      </c>
      <c r="F38" s="41"/>
      <c r="G38" s="41" t="s">
        <v>1053</v>
      </c>
    </row>
    <row r="39" spans="1:7" x14ac:dyDescent="0.25">
      <c r="A39" s="56">
        <v>4</v>
      </c>
      <c r="B39" s="19" t="s">
        <v>82</v>
      </c>
      <c r="C39">
        <v>28</v>
      </c>
      <c r="D39" s="41" t="s">
        <v>103</v>
      </c>
      <c r="E39" s="53" t="s">
        <v>112</v>
      </c>
      <c r="F39" s="41"/>
      <c r="G39" s="41" t="s">
        <v>1054</v>
      </c>
    </row>
    <row r="40" spans="1:7" x14ac:dyDescent="0.25">
      <c r="B40" s="19" t="s">
        <v>82</v>
      </c>
      <c r="C40">
        <v>29</v>
      </c>
      <c r="D40" s="41" t="s">
        <v>104</v>
      </c>
      <c r="E40" s="53" t="s">
        <v>113</v>
      </c>
      <c r="F40" s="41"/>
      <c r="G40" s="41" t="s">
        <v>1055</v>
      </c>
    </row>
    <row r="41" spans="1:7" x14ac:dyDescent="0.25">
      <c r="B41" s="19" t="s">
        <v>82</v>
      </c>
      <c r="C41">
        <v>30</v>
      </c>
      <c r="D41" s="41" t="s">
        <v>105</v>
      </c>
      <c r="E41" s="53" t="s">
        <v>114</v>
      </c>
      <c r="F41" s="41"/>
      <c r="G41" s="41" t="s">
        <v>1056</v>
      </c>
    </row>
    <row r="42" spans="1:7" x14ac:dyDescent="0.25">
      <c r="B42" s="19" t="s">
        <v>82</v>
      </c>
      <c r="C42">
        <v>31</v>
      </c>
      <c r="D42" s="41" t="s">
        <v>106</v>
      </c>
      <c r="E42" s="53" t="s">
        <v>48</v>
      </c>
      <c r="F42" s="41"/>
      <c r="G42" s="41" t="s">
        <v>1023</v>
      </c>
    </row>
    <row r="43" spans="1:7" x14ac:dyDescent="0.25">
      <c r="B43" s="19" t="s">
        <v>82</v>
      </c>
      <c r="C43">
        <v>32</v>
      </c>
      <c r="D43" s="41" t="s">
        <v>107</v>
      </c>
      <c r="E43" s="53" t="s">
        <v>115</v>
      </c>
      <c r="F43" s="41"/>
      <c r="G43" s="41" t="s">
        <v>1057</v>
      </c>
    </row>
    <row r="44" spans="1:7" x14ac:dyDescent="0.25">
      <c r="B44" s="19" t="s">
        <v>82</v>
      </c>
      <c r="C44">
        <v>33</v>
      </c>
      <c r="D44" s="41" t="s">
        <v>108</v>
      </c>
      <c r="E44" s="53" t="s">
        <v>116</v>
      </c>
      <c r="F44" s="41"/>
      <c r="G44" s="41" t="s">
        <v>1058</v>
      </c>
    </row>
    <row r="45" spans="1:7" x14ac:dyDescent="0.25">
      <c r="B45" s="19" t="s">
        <v>82</v>
      </c>
      <c r="C45">
        <v>34</v>
      </c>
      <c r="D45" s="41" t="s">
        <v>109</v>
      </c>
      <c r="E45" s="53" t="s">
        <v>117</v>
      </c>
      <c r="F45" s="41"/>
      <c r="G45" s="41" t="s">
        <v>1059</v>
      </c>
    </row>
    <row r="46" spans="1:7" x14ac:dyDescent="0.25">
      <c r="B46" s="19" t="s">
        <v>82</v>
      </c>
      <c r="C46">
        <v>35</v>
      </c>
      <c r="D46" s="41" t="s">
        <v>110</v>
      </c>
      <c r="E46" s="53" t="s">
        <v>118</v>
      </c>
      <c r="F46" s="41"/>
      <c r="G46" s="41" t="s">
        <v>1060</v>
      </c>
    </row>
    <row r="47" spans="1:7" x14ac:dyDescent="0.25">
      <c r="B47" s="19" t="s">
        <v>82</v>
      </c>
      <c r="C47">
        <v>36</v>
      </c>
      <c r="D47" s="41" t="s">
        <v>111</v>
      </c>
      <c r="E47" s="53" t="s">
        <v>119</v>
      </c>
      <c r="F47" s="41"/>
      <c r="G47" s="41" t="s">
        <v>1061</v>
      </c>
    </row>
    <row r="48" spans="1:7" x14ac:dyDescent="0.25">
      <c r="A48" s="56">
        <v>5</v>
      </c>
      <c r="B48" s="19" t="s">
        <v>86</v>
      </c>
      <c r="C48">
        <v>37</v>
      </c>
      <c r="D48" s="41" t="s">
        <v>120</v>
      </c>
      <c r="E48" s="53" t="s">
        <v>129</v>
      </c>
      <c r="F48" s="41"/>
      <c r="G48" s="41" t="s">
        <v>1062</v>
      </c>
    </row>
    <row r="49" spans="1:7" x14ac:dyDescent="0.25">
      <c r="B49" s="19" t="s">
        <v>86</v>
      </c>
      <c r="C49">
        <v>38</v>
      </c>
      <c r="D49" s="41" t="s">
        <v>121</v>
      </c>
      <c r="E49" s="53" t="s">
        <v>130</v>
      </c>
      <c r="F49" s="41"/>
      <c r="G49" s="41" t="s">
        <v>1063</v>
      </c>
    </row>
    <row r="50" spans="1:7" x14ac:dyDescent="0.25">
      <c r="B50" s="19" t="s">
        <v>86</v>
      </c>
      <c r="C50">
        <v>39</v>
      </c>
      <c r="D50" s="41" t="s">
        <v>122</v>
      </c>
      <c r="E50" s="53" t="s">
        <v>131</v>
      </c>
      <c r="F50" s="41"/>
      <c r="G50" s="41" t="s">
        <v>1064</v>
      </c>
    </row>
    <row r="51" spans="1:7" x14ac:dyDescent="0.25">
      <c r="B51" s="19" t="s">
        <v>86</v>
      </c>
      <c r="C51">
        <v>40</v>
      </c>
      <c r="D51" s="41" t="s">
        <v>123</v>
      </c>
      <c r="E51" s="53" t="s">
        <v>132</v>
      </c>
      <c r="F51" s="41"/>
      <c r="G51" s="41" t="s">
        <v>1065</v>
      </c>
    </row>
    <row r="52" spans="1:7" x14ac:dyDescent="0.25">
      <c r="B52" s="19" t="s">
        <v>86</v>
      </c>
      <c r="C52">
        <v>41</v>
      </c>
      <c r="D52" s="41" t="s">
        <v>124</v>
      </c>
      <c r="E52" s="53" t="s">
        <v>133</v>
      </c>
      <c r="F52" s="41"/>
      <c r="G52" s="41" t="s">
        <v>1066</v>
      </c>
    </row>
    <row r="53" spans="1:7" x14ac:dyDescent="0.25">
      <c r="B53" s="19" t="s">
        <v>86</v>
      </c>
      <c r="C53">
        <v>42</v>
      </c>
      <c r="D53" s="41" t="s">
        <v>125</v>
      </c>
      <c r="E53" s="53" t="s">
        <v>134</v>
      </c>
      <c r="F53" s="41"/>
      <c r="G53" s="41" t="s">
        <v>1067</v>
      </c>
    </row>
    <row r="54" spans="1:7" x14ac:dyDescent="0.25">
      <c r="B54" s="19" t="s">
        <v>86</v>
      </c>
      <c r="C54">
        <v>43</v>
      </c>
      <c r="D54" s="41" t="s">
        <v>126</v>
      </c>
      <c r="E54" s="53" t="s">
        <v>135</v>
      </c>
      <c r="F54" s="41"/>
      <c r="G54" s="41" t="s">
        <v>1068</v>
      </c>
    </row>
    <row r="55" spans="1:7" x14ac:dyDescent="0.25">
      <c r="B55" s="19" t="s">
        <v>86</v>
      </c>
      <c r="C55">
        <v>44</v>
      </c>
      <c r="D55" s="41" t="s">
        <v>127</v>
      </c>
      <c r="E55" s="53" t="s">
        <v>136</v>
      </c>
      <c r="F55" s="41"/>
      <c r="G55" s="41" t="s">
        <v>1069</v>
      </c>
    </row>
    <row r="56" spans="1:7" x14ac:dyDescent="0.25">
      <c r="B56" s="19" t="s">
        <v>86</v>
      </c>
      <c r="C56">
        <v>45</v>
      </c>
      <c r="D56" s="41" t="s">
        <v>128</v>
      </c>
      <c r="E56" s="53" t="s">
        <v>137</v>
      </c>
      <c r="F56" s="41"/>
      <c r="G56" s="41" t="s">
        <v>1070</v>
      </c>
    </row>
    <row r="57" spans="1:7" x14ac:dyDescent="0.25">
      <c r="A57" s="56">
        <v>6</v>
      </c>
      <c r="B57" s="19" t="s">
        <v>83</v>
      </c>
      <c r="C57">
        <v>46</v>
      </c>
      <c r="D57" s="41" t="s">
        <v>141</v>
      </c>
      <c r="E57" s="53" t="s">
        <v>150</v>
      </c>
      <c r="F57" s="41"/>
      <c r="G57" s="41" t="s">
        <v>1071</v>
      </c>
    </row>
    <row r="58" spans="1:7" x14ac:dyDescent="0.25">
      <c r="B58" s="19" t="s">
        <v>83</v>
      </c>
      <c r="C58">
        <v>47</v>
      </c>
      <c r="D58" s="41" t="s">
        <v>142</v>
      </c>
      <c r="E58" s="53" t="s">
        <v>151</v>
      </c>
      <c r="F58" s="41"/>
      <c r="G58" s="41" t="s">
        <v>1072</v>
      </c>
    </row>
    <row r="59" spans="1:7" x14ac:dyDescent="0.25">
      <c r="B59" s="19" t="s">
        <v>83</v>
      </c>
      <c r="C59">
        <v>48</v>
      </c>
      <c r="D59" s="41" t="s">
        <v>143</v>
      </c>
      <c r="E59" s="53" t="s">
        <v>152</v>
      </c>
      <c r="F59" s="41"/>
      <c r="G59" s="41" t="s">
        <v>1073</v>
      </c>
    </row>
    <row r="60" spans="1:7" x14ac:dyDescent="0.25">
      <c r="B60" s="19" t="s">
        <v>83</v>
      </c>
      <c r="C60">
        <v>49</v>
      </c>
      <c r="D60" s="41" t="s">
        <v>144</v>
      </c>
      <c r="E60" s="53" t="s">
        <v>153</v>
      </c>
      <c r="F60" s="41"/>
      <c r="G60" s="41" t="s">
        <v>1074</v>
      </c>
    </row>
    <row r="61" spans="1:7" x14ac:dyDescent="0.25">
      <c r="B61" s="19" t="s">
        <v>83</v>
      </c>
      <c r="C61">
        <v>50</v>
      </c>
      <c r="D61" s="41" t="s">
        <v>145</v>
      </c>
      <c r="E61" s="53" t="s">
        <v>154</v>
      </c>
      <c r="F61" s="41"/>
      <c r="G61" s="41" t="s">
        <v>1075</v>
      </c>
    </row>
    <row r="62" spans="1:7" x14ac:dyDescent="0.25">
      <c r="B62" s="19" t="s">
        <v>83</v>
      </c>
      <c r="C62">
        <v>51</v>
      </c>
      <c r="D62" s="41" t="s">
        <v>146</v>
      </c>
      <c r="E62" s="53" t="s">
        <v>154</v>
      </c>
      <c r="F62" s="41"/>
      <c r="G62" s="41" t="s">
        <v>1076</v>
      </c>
    </row>
    <row r="63" spans="1:7" x14ac:dyDescent="0.25">
      <c r="B63" s="19" t="s">
        <v>83</v>
      </c>
      <c r="C63">
        <v>52</v>
      </c>
      <c r="D63" s="41" t="s">
        <v>147</v>
      </c>
      <c r="E63" s="53" t="s">
        <v>155</v>
      </c>
      <c r="F63" s="41"/>
      <c r="G63" s="41" t="s">
        <v>1077</v>
      </c>
    </row>
    <row r="64" spans="1:7" x14ac:dyDescent="0.25">
      <c r="B64" s="19" t="s">
        <v>83</v>
      </c>
      <c r="C64">
        <v>53</v>
      </c>
      <c r="D64" s="41" t="s">
        <v>148</v>
      </c>
      <c r="E64" s="53" t="s">
        <v>156</v>
      </c>
      <c r="F64" s="41"/>
      <c r="G64" s="41" t="s">
        <v>1078</v>
      </c>
    </row>
    <row r="65" spans="1:7" x14ac:dyDescent="0.25">
      <c r="B65" s="19" t="s">
        <v>83</v>
      </c>
      <c r="C65">
        <v>54</v>
      </c>
      <c r="D65" s="41" t="s">
        <v>149</v>
      </c>
      <c r="E65" s="53" t="s">
        <v>157</v>
      </c>
      <c r="F65" s="41"/>
      <c r="G65" s="41" t="s">
        <v>1079</v>
      </c>
    </row>
    <row r="66" spans="1:7" x14ac:dyDescent="0.25">
      <c r="A66" s="56">
        <v>7</v>
      </c>
      <c r="B66" s="19" t="s">
        <v>138</v>
      </c>
      <c r="C66">
        <v>55</v>
      </c>
      <c r="D66" s="41" t="s">
        <v>158</v>
      </c>
      <c r="E66" s="53" t="s">
        <v>167</v>
      </c>
      <c r="F66" s="41"/>
      <c r="G66" s="41" t="s">
        <v>1080</v>
      </c>
    </row>
    <row r="67" spans="1:7" x14ac:dyDescent="0.25">
      <c r="B67" s="19" t="s">
        <v>138</v>
      </c>
      <c r="C67">
        <v>56</v>
      </c>
      <c r="D67" s="41" t="s">
        <v>159</v>
      </c>
      <c r="E67" s="53" t="s">
        <v>168</v>
      </c>
      <c r="F67" s="41"/>
      <c r="G67" s="41" t="s">
        <v>1081</v>
      </c>
    </row>
    <row r="68" spans="1:7" x14ac:dyDescent="0.25">
      <c r="B68" s="19" t="s">
        <v>138</v>
      </c>
      <c r="C68">
        <v>57</v>
      </c>
      <c r="D68" s="41" t="s">
        <v>160</v>
      </c>
      <c r="E68" s="53" t="s">
        <v>169</v>
      </c>
      <c r="F68" s="41"/>
      <c r="G68" s="41" t="s">
        <v>1082</v>
      </c>
    </row>
    <row r="69" spans="1:7" x14ac:dyDescent="0.25">
      <c r="B69" s="19" t="s">
        <v>138</v>
      </c>
      <c r="C69">
        <v>58</v>
      </c>
      <c r="D69" s="41" t="s">
        <v>161</v>
      </c>
      <c r="E69" s="53" t="s">
        <v>170</v>
      </c>
      <c r="F69" s="41"/>
      <c r="G69" s="41" t="s">
        <v>1083</v>
      </c>
    </row>
    <row r="70" spans="1:7" x14ac:dyDescent="0.25">
      <c r="B70" s="19" t="s">
        <v>138</v>
      </c>
      <c r="C70">
        <v>59</v>
      </c>
      <c r="D70" s="41" t="s">
        <v>162</v>
      </c>
      <c r="E70" s="53" t="s">
        <v>171</v>
      </c>
      <c r="F70" s="41"/>
      <c r="G70" s="41" t="s">
        <v>1084</v>
      </c>
    </row>
    <row r="71" spans="1:7" x14ac:dyDescent="0.25">
      <c r="B71" s="19" t="s">
        <v>138</v>
      </c>
      <c r="C71">
        <v>60</v>
      </c>
      <c r="D71" s="41" t="s">
        <v>163</v>
      </c>
      <c r="E71" s="53" t="s">
        <v>172</v>
      </c>
      <c r="F71" s="41"/>
      <c r="G71" s="41" t="s">
        <v>1085</v>
      </c>
    </row>
    <row r="72" spans="1:7" x14ac:dyDescent="0.25">
      <c r="B72" s="19" t="s">
        <v>138</v>
      </c>
      <c r="C72">
        <v>61</v>
      </c>
      <c r="D72" s="41" t="s">
        <v>164</v>
      </c>
      <c r="E72" s="53" t="s">
        <v>172</v>
      </c>
      <c r="F72" s="41"/>
      <c r="G72" s="41" t="s">
        <v>1086</v>
      </c>
    </row>
    <row r="73" spans="1:7" x14ac:dyDescent="0.25">
      <c r="B73" s="19" t="s">
        <v>138</v>
      </c>
      <c r="C73">
        <v>62</v>
      </c>
      <c r="D73" s="41" t="s">
        <v>165</v>
      </c>
      <c r="E73" s="53" t="s">
        <v>173</v>
      </c>
      <c r="F73" s="41"/>
      <c r="G73" s="41" t="s">
        <v>1087</v>
      </c>
    </row>
    <row r="74" spans="1:7" x14ac:dyDescent="0.25">
      <c r="B74" s="19" t="s">
        <v>138</v>
      </c>
      <c r="C74">
        <v>63</v>
      </c>
      <c r="D74" s="41" t="s">
        <v>166</v>
      </c>
      <c r="E74" s="53" t="s">
        <v>174</v>
      </c>
      <c r="F74" s="41"/>
      <c r="G74" s="41" t="s">
        <v>1088</v>
      </c>
    </row>
    <row r="75" spans="1:7" x14ac:dyDescent="0.25">
      <c r="A75" s="56">
        <v>8</v>
      </c>
      <c r="B75" s="19" t="s">
        <v>84</v>
      </c>
      <c r="C75">
        <v>64</v>
      </c>
      <c r="D75" s="41" t="s">
        <v>175</v>
      </c>
      <c r="E75" s="53" t="s">
        <v>184</v>
      </c>
      <c r="F75" s="41"/>
      <c r="G75" s="41" t="s">
        <v>1089</v>
      </c>
    </row>
    <row r="76" spans="1:7" x14ac:dyDescent="0.25">
      <c r="B76" s="19" t="s">
        <v>84</v>
      </c>
      <c r="C76">
        <v>65</v>
      </c>
      <c r="D76" s="41" t="s">
        <v>176</v>
      </c>
      <c r="E76" s="53" t="s">
        <v>185</v>
      </c>
      <c r="F76" s="41"/>
      <c r="G76" s="41" t="s">
        <v>1090</v>
      </c>
    </row>
    <row r="77" spans="1:7" x14ac:dyDescent="0.25">
      <c r="B77" s="19" t="s">
        <v>84</v>
      </c>
      <c r="C77">
        <v>66</v>
      </c>
      <c r="D77" s="41" t="s">
        <v>177</v>
      </c>
      <c r="E77" s="53" t="s">
        <v>186</v>
      </c>
      <c r="F77" s="41"/>
      <c r="G77" s="41" t="s">
        <v>1091</v>
      </c>
    </row>
    <row r="78" spans="1:7" x14ac:dyDescent="0.25">
      <c r="B78" s="19" t="s">
        <v>84</v>
      </c>
      <c r="C78">
        <v>67</v>
      </c>
      <c r="D78" s="41" t="s">
        <v>178</v>
      </c>
      <c r="E78" s="53" t="s">
        <v>187</v>
      </c>
      <c r="F78" s="41"/>
      <c r="G78" s="41" t="s">
        <v>1092</v>
      </c>
    </row>
    <row r="79" spans="1:7" x14ac:dyDescent="0.25">
      <c r="B79" s="19" t="s">
        <v>84</v>
      </c>
      <c r="C79">
        <v>68</v>
      </c>
      <c r="D79" s="41" t="s">
        <v>179</v>
      </c>
      <c r="E79" s="53" t="s">
        <v>188</v>
      </c>
      <c r="F79" s="41"/>
      <c r="G79" s="41" t="s">
        <v>1093</v>
      </c>
    </row>
    <row r="80" spans="1:7" x14ac:dyDescent="0.25">
      <c r="B80" s="19" t="s">
        <v>84</v>
      </c>
      <c r="C80">
        <v>69</v>
      </c>
      <c r="D80" s="41" t="s">
        <v>180</v>
      </c>
      <c r="E80" s="53" t="s">
        <v>189</v>
      </c>
      <c r="F80" s="41"/>
      <c r="G80" s="41" t="s">
        <v>1094</v>
      </c>
    </row>
    <row r="81" spans="1:7" x14ac:dyDescent="0.25">
      <c r="B81" s="19" t="s">
        <v>84</v>
      </c>
      <c r="C81">
        <v>70</v>
      </c>
      <c r="D81" s="41" t="s">
        <v>181</v>
      </c>
      <c r="E81" s="53" t="s">
        <v>190</v>
      </c>
      <c r="F81" s="41"/>
      <c r="G81" s="41" t="s">
        <v>1095</v>
      </c>
    </row>
    <row r="82" spans="1:7" x14ac:dyDescent="0.25">
      <c r="B82" s="19" t="s">
        <v>84</v>
      </c>
      <c r="C82">
        <v>71</v>
      </c>
      <c r="D82" s="41" t="s">
        <v>182</v>
      </c>
      <c r="E82" s="53" t="s">
        <v>191</v>
      </c>
      <c r="F82" s="41"/>
      <c r="G82" s="41" t="s">
        <v>1096</v>
      </c>
    </row>
    <row r="83" spans="1:7" x14ac:dyDescent="0.25">
      <c r="B83" s="19" t="s">
        <v>84</v>
      </c>
      <c r="C83">
        <v>72</v>
      </c>
      <c r="D83" s="41" t="s">
        <v>183</v>
      </c>
      <c r="E83" s="53" t="s">
        <v>190</v>
      </c>
      <c r="F83" s="41"/>
      <c r="G83" s="41" t="s">
        <v>1097</v>
      </c>
    </row>
    <row r="84" spans="1:7" x14ac:dyDescent="0.25">
      <c r="A84" s="56">
        <v>9</v>
      </c>
      <c r="B84" s="19" t="s">
        <v>139</v>
      </c>
      <c r="C84">
        <v>73</v>
      </c>
      <c r="D84" s="41" t="s">
        <v>192</v>
      </c>
      <c r="E84" s="53" t="s">
        <v>209</v>
      </c>
      <c r="F84" s="41"/>
      <c r="G84" s="41" t="s">
        <v>1098</v>
      </c>
    </row>
    <row r="85" spans="1:7" x14ac:dyDescent="0.25">
      <c r="B85" s="19" t="s">
        <v>139</v>
      </c>
      <c r="C85">
        <v>74</v>
      </c>
      <c r="D85" s="41" t="s">
        <v>193</v>
      </c>
      <c r="E85" s="53" t="s">
        <v>210</v>
      </c>
      <c r="F85" s="41"/>
      <c r="G85" s="41" t="s">
        <v>1099</v>
      </c>
    </row>
    <row r="86" spans="1:7" x14ac:dyDescent="0.25">
      <c r="B86" s="19" t="s">
        <v>139</v>
      </c>
      <c r="C86">
        <v>75</v>
      </c>
      <c r="D86" s="41" t="s">
        <v>194</v>
      </c>
      <c r="E86" s="53" t="s">
        <v>211</v>
      </c>
      <c r="F86" s="41"/>
      <c r="G86" s="41" t="s">
        <v>1100</v>
      </c>
    </row>
    <row r="87" spans="1:7" x14ac:dyDescent="0.25">
      <c r="B87" s="19" t="s">
        <v>139</v>
      </c>
      <c r="C87">
        <v>76</v>
      </c>
      <c r="D87" s="41" t="s">
        <v>195</v>
      </c>
      <c r="E87" s="53" t="s">
        <v>212</v>
      </c>
      <c r="F87" s="41"/>
      <c r="G87" s="41" t="s">
        <v>1101</v>
      </c>
    </row>
    <row r="88" spans="1:7" x14ac:dyDescent="0.25">
      <c r="B88" s="19" t="s">
        <v>139</v>
      </c>
      <c r="C88">
        <v>77</v>
      </c>
      <c r="D88" s="41" t="s">
        <v>196</v>
      </c>
      <c r="E88" s="53" t="s">
        <v>213</v>
      </c>
      <c r="F88" s="41"/>
      <c r="G88" s="41" t="s">
        <v>1102</v>
      </c>
    </row>
    <row r="89" spans="1:7" x14ac:dyDescent="0.25">
      <c r="B89" s="19" t="s">
        <v>139</v>
      </c>
      <c r="C89">
        <v>78</v>
      </c>
      <c r="D89" s="41" t="s">
        <v>197</v>
      </c>
      <c r="E89" s="53" t="s">
        <v>214</v>
      </c>
      <c r="F89" s="41"/>
      <c r="G89" s="41" t="s">
        <v>1103</v>
      </c>
    </row>
    <row r="90" spans="1:7" x14ac:dyDescent="0.25">
      <c r="B90" s="19" t="s">
        <v>139</v>
      </c>
      <c r="C90">
        <v>79</v>
      </c>
      <c r="D90" s="41" t="s">
        <v>198</v>
      </c>
      <c r="E90" s="53" t="s">
        <v>215</v>
      </c>
      <c r="F90" s="41"/>
      <c r="G90" s="41" t="s">
        <v>1114</v>
      </c>
    </row>
    <row r="91" spans="1:7" x14ac:dyDescent="0.25">
      <c r="B91" s="19" t="s">
        <v>139</v>
      </c>
      <c r="C91">
        <v>80</v>
      </c>
      <c r="D91" s="41" t="s">
        <v>199</v>
      </c>
      <c r="E91" s="53" t="s">
        <v>216</v>
      </c>
      <c r="F91" s="41"/>
      <c r="G91" s="41" t="s">
        <v>1104</v>
      </c>
    </row>
    <row r="92" spans="1:7" x14ac:dyDescent="0.25">
      <c r="A92" s="56">
        <v>10</v>
      </c>
      <c r="B92" s="19" t="s">
        <v>139</v>
      </c>
      <c r="C92">
        <v>81</v>
      </c>
      <c r="D92" s="41" t="s">
        <v>200</v>
      </c>
      <c r="E92" s="53" t="s">
        <v>217</v>
      </c>
      <c r="F92" s="41"/>
      <c r="G92" s="41" t="s">
        <v>1105</v>
      </c>
    </row>
    <row r="93" spans="1:7" x14ac:dyDescent="0.25">
      <c r="B93" s="19" t="s">
        <v>139</v>
      </c>
      <c r="C93">
        <v>82</v>
      </c>
      <c r="D93" s="41" t="s">
        <v>201</v>
      </c>
      <c r="E93" s="53" t="s">
        <v>218</v>
      </c>
      <c r="F93" s="41"/>
      <c r="G93" s="41" t="s">
        <v>1106</v>
      </c>
    </row>
    <row r="94" spans="1:7" x14ac:dyDescent="0.25">
      <c r="B94" s="19" t="s">
        <v>139</v>
      </c>
      <c r="C94">
        <v>83</v>
      </c>
      <c r="D94" s="41" t="s">
        <v>202</v>
      </c>
      <c r="E94" s="53" t="s">
        <v>219</v>
      </c>
      <c r="F94" s="41"/>
      <c r="G94" s="41" t="s">
        <v>1107</v>
      </c>
    </row>
    <row r="95" spans="1:7" x14ac:dyDescent="0.25">
      <c r="B95" s="19" t="s">
        <v>139</v>
      </c>
      <c r="C95">
        <v>84</v>
      </c>
      <c r="D95" s="41" t="s">
        <v>203</v>
      </c>
      <c r="E95" s="53" t="s">
        <v>220</v>
      </c>
      <c r="F95" s="41"/>
      <c r="G95" s="41" t="s">
        <v>1108</v>
      </c>
    </row>
    <row r="96" spans="1:7" x14ac:dyDescent="0.25">
      <c r="B96" s="19" t="s">
        <v>139</v>
      </c>
      <c r="C96">
        <v>85</v>
      </c>
      <c r="D96" s="41" t="s">
        <v>204</v>
      </c>
      <c r="E96" s="53" t="s">
        <v>221</v>
      </c>
      <c r="F96" s="41"/>
      <c r="G96" s="41" t="s">
        <v>1109</v>
      </c>
    </row>
    <row r="97" spans="1:7" x14ac:dyDescent="0.25">
      <c r="B97" s="19" t="s">
        <v>139</v>
      </c>
      <c r="C97">
        <v>86</v>
      </c>
      <c r="D97" s="41" t="s">
        <v>205</v>
      </c>
      <c r="E97" s="53" t="s">
        <v>222</v>
      </c>
      <c r="F97" s="41"/>
      <c r="G97" s="41" t="s">
        <v>1110</v>
      </c>
    </row>
    <row r="98" spans="1:7" x14ac:dyDescent="0.25">
      <c r="B98" s="19" t="s">
        <v>139</v>
      </c>
      <c r="C98">
        <v>87</v>
      </c>
      <c r="D98" s="41" t="s">
        <v>206</v>
      </c>
      <c r="E98" s="53" t="s">
        <v>223</v>
      </c>
      <c r="F98" s="41"/>
      <c r="G98" s="41" t="s">
        <v>1111</v>
      </c>
    </row>
    <row r="99" spans="1:7" x14ac:dyDescent="0.25">
      <c r="B99" s="19" t="s">
        <v>139</v>
      </c>
      <c r="C99">
        <v>88</v>
      </c>
      <c r="D99" s="41" t="s">
        <v>207</v>
      </c>
      <c r="E99" s="53" t="s">
        <v>224</v>
      </c>
      <c r="F99" s="41"/>
      <c r="G99" s="41" t="s">
        <v>1112</v>
      </c>
    </row>
    <row r="100" spans="1:7" x14ac:dyDescent="0.25">
      <c r="B100" s="19" t="s">
        <v>139</v>
      </c>
      <c r="C100">
        <v>89</v>
      </c>
      <c r="D100" s="41" t="s">
        <v>208</v>
      </c>
      <c r="E100" s="53" t="s">
        <v>225</v>
      </c>
      <c r="F100" s="41"/>
      <c r="G100" s="41" t="s">
        <v>1113</v>
      </c>
    </row>
    <row r="101" spans="1:7" x14ac:dyDescent="0.25">
      <c r="B101" s="19" t="s">
        <v>139</v>
      </c>
      <c r="C101">
        <v>90</v>
      </c>
      <c r="D101" s="41" t="s">
        <v>196</v>
      </c>
      <c r="E101" s="53" t="s">
        <v>213</v>
      </c>
      <c r="F101" s="41"/>
      <c r="G101" s="41" t="s">
        <v>1102</v>
      </c>
    </row>
    <row r="102" spans="1:7" x14ac:dyDescent="0.25">
      <c r="A102" s="56">
        <v>11</v>
      </c>
      <c r="B102" s="19" t="s">
        <v>140</v>
      </c>
      <c r="C102">
        <v>91</v>
      </c>
      <c r="D102" s="41" t="s">
        <v>226</v>
      </c>
      <c r="E102" s="53" t="s">
        <v>235</v>
      </c>
      <c r="F102" s="41"/>
      <c r="G102" s="41" t="s">
        <v>1115</v>
      </c>
    </row>
    <row r="103" spans="1:7" x14ac:dyDescent="0.25">
      <c r="B103" s="19" t="s">
        <v>140</v>
      </c>
      <c r="C103">
        <v>92</v>
      </c>
      <c r="D103" s="41" t="s">
        <v>227</v>
      </c>
      <c r="E103" s="53" t="s">
        <v>236</v>
      </c>
      <c r="F103" s="41"/>
      <c r="G103" s="41" t="s">
        <v>1116</v>
      </c>
    </row>
    <row r="104" spans="1:7" x14ac:dyDescent="0.25">
      <c r="B104" s="19" t="s">
        <v>140</v>
      </c>
      <c r="C104">
        <v>93</v>
      </c>
      <c r="D104" s="41" t="s">
        <v>228</v>
      </c>
      <c r="E104" s="53" t="s">
        <v>237</v>
      </c>
      <c r="F104" s="41"/>
      <c r="G104" s="41" t="s">
        <v>1117</v>
      </c>
    </row>
    <row r="105" spans="1:7" x14ac:dyDescent="0.25">
      <c r="B105" s="19" t="s">
        <v>140</v>
      </c>
      <c r="C105">
        <v>94</v>
      </c>
      <c r="D105" s="41" t="s">
        <v>229</v>
      </c>
      <c r="E105" s="53" t="s">
        <v>238</v>
      </c>
      <c r="F105" s="41"/>
      <c r="G105" s="41" t="s">
        <v>1118</v>
      </c>
    </row>
    <row r="106" spans="1:7" x14ac:dyDescent="0.25">
      <c r="B106" s="19" t="s">
        <v>140</v>
      </c>
      <c r="C106">
        <v>95</v>
      </c>
      <c r="D106" s="41" t="s">
        <v>230</v>
      </c>
      <c r="E106" s="53" t="s">
        <v>239</v>
      </c>
      <c r="F106" s="41"/>
      <c r="G106" s="41" t="s">
        <v>1119</v>
      </c>
    </row>
    <row r="107" spans="1:7" x14ac:dyDescent="0.25">
      <c r="B107" s="19" t="s">
        <v>140</v>
      </c>
      <c r="C107">
        <v>96</v>
      </c>
      <c r="D107" s="41" t="s">
        <v>231</v>
      </c>
      <c r="E107" s="53" t="s">
        <v>240</v>
      </c>
      <c r="F107" s="41"/>
      <c r="G107" s="41" t="s">
        <v>1120</v>
      </c>
    </row>
    <row r="108" spans="1:7" x14ac:dyDescent="0.25">
      <c r="B108" s="19" t="s">
        <v>140</v>
      </c>
      <c r="C108">
        <v>97</v>
      </c>
      <c r="D108" s="41" t="s">
        <v>232</v>
      </c>
      <c r="E108" s="53" t="s">
        <v>241</v>
      </c>
      <c r="F108" s="41"/>
      <c r="G108" s="41" t="s">
        <v>1121</v>
      </c>
    </row>
    <row r="109" spans="1:7" x14ac:dyDescent="0.25">
      <c r="B109" s="19" t="s">
        <v>140</v>
      </c>
      <c r="C109">
        <v>98</v>
      </c>
      <c r="D109" s="41" t="s">
        <v>233</v>
      </c>
      <c r="E109" s="53" t="s">
        <v>242</v>
      </c>
      <c r="F109" s="41"/>
      <c r="G109" s="41" t="s">
        <v>1122</v>
      </c>
    </row>
    <row r="110" spans="1:7" x14ac:dyDescent="0.25">
      <c r="B110" s="19" t="s">
        <v>140</v>
      </c>
      <c r="C110">
        <v>99</v>
      </c>
      <c r="D110" s="41" t="s">
        <v>234</v>
      </c>
      <c r="E110" s="53" t="s">
        <v>243</v>
      </c>
      <c r="F110" s="41"/>
      <c r="G110" s="41" t="s">
        <v>1123</v>
      </c>
    </row>
    <row r="111" spans="1:7" x14ac:dyDescent="0.25">
      <c r="A111" s="56">
        <v>12</v>
      </c>
      <c r="B111" s="19" t="s">
        <v>244</v>
      </c>
      <c r="C111">
        <v>100</v>
      </c>
      <c r="D111" s="41" t="s">
        <v>245</v>
      </c>
      <c r="E111" s="53" t="s">
        <v>255</v>
      </c>
      <c r="F111" s="41"/>
      <c r="G111" s="41" t="s">
        <v>1036</v>
      </c>
    </row>
    <row r="112" spans="1:7" x14ac:dyDescent="0.25">
      <c r="B112" s="19" t="s">
        <v>244</v>
      </c>
      <c r="C112">
        <v>101</v>
      </c>
      <c r="D112" s="41" t="s">
        <v>246</v>
      </c>
      <c r="E112" s="53" t="s">
        <v>256</v>
      </c>
      <c r="F112" s="41"/>
      <c r="G112" s="41" t="s">
        <v>1037</v>
      </c>
    </row>
    <row r="113" spans="1:7" x14ac:dyDescent="0.25">
      <c r="B113" s="19" t="s">
        <v>244</v>
      </c>
      <c r="C113">
        <v>102</v>
      </c>
      <c r="D113" s="41" t="s">
        <v>247</v>
      </c>
      <c r="E113" s="53" t="s">
        <v>256</v>
      </c>
      <c r="F113" s="41"/>
      <c r="G113" s="41" t="s">
        <v>1037</v>
      </c>
    </row>
    <row r="114" spans="1:7" x14ac:dyDescent="0.25">
      <c r="B114" s="19" t="s">
        <v>244</v>
      </c>
      <c r="C114">
        <v>103</v>
      </c>
      <c r="D114" s="41" t="s">
        <v>248</v>
      </c>
      <c r="E114" s="53" t="s">
        <v>257</v>
      </c>
      <c r="F114" s="41"/>
      <c r="G114" s="41" t="s">
        <v>1038</v>
      </c>
    </row>
    <row r="115" spans="1:7" x14ac:dyDescent="0.25">
      <c r="B115" s="19" t="s">
        <v>244</v>
      </c>
      <c r="C115">
        <v>104</v>
      </c>
      <c r="D115" s="41" t="s">
        <v>249</v>
      </c>
      <c r="E115" s="53" t="s">
        <v>258</v>
      </c>
      <c r="F115" s="41"/>
      <c r="G115" s="41" t="s">
        <v>1039</v>
      </c>
    </row>
    <row r="116" spans="1:7" x14ac:dyDescent="0.25">
      <c r="B116" s="19" t="s">
        <v>244</v>
      </c>
      <c r="C116">
        <v>105</v>
      </c>
      <c r="D116" s="41" t="s">
        <v>250</v>
      </c>
      <c r="E116" s="53" t="s">
        <v>259</v>
      </c>
      <c r="F116" s="41"/>
      <c r="G116" s="41" t="s">
        <v>1040</v>
      </c>
    </row>
    <row r="117" spans="1:7" x14ac:dyDescent="0.25">
      <c r="B117" s="19" t="s">
        <v>244</v>
      </c>
      <c r="C117">
        <v>106</v>
      </c>
      <c r="D117" s="41" t="s">
        <v>251</v>
      </c>
      <c r="E117" s="53" t="s">
        <v>260</v>
      </c>
      <c r="F117" s="41"/>
      <c r="G117" s="41" t="s">
        <v>1041</v>
      </c>
    </row>
    <row r="118" spans="1:7" x14ac:dyDescent="0.25">
      <c r="B118" s="19" t="s">
        <v>244</v>
      </c>
      <c r="C118">
        <v>107</v>
      </c>
      <c r="D118" s="41" t="s">
        <v>252</v>
      </c>
      <c r="E118" s="53" t="s">
        <v>261</v>
      </c>
      <c r="F118" s="41"/>
      <c r="G118" s="41" t="s">
        <v>1042</v>
      </c>
    </row>
    <row r="119" spans="1:7" x14ac:dyDescent="0.25">
      <c r="B119" s="19" t="s">
        <v>244</v>
      </c>
      <c r="C119">
        <v>108</v>
      </c>
      <c r="D119" s="41" t="s">
        <v>253</v>
      </c>
      <c r="E119" s="53" t="s">
        <v>262</v>
      </c>
      <c r="F119" s="41"/>
      <c r="G119" s="41" t="s">
        <v>1043</v>
      </c>
    </row>
    <row r="120" spans="1:7" x14ac:dyDescent="0.25">
      <c r="A120" s="56">
        <v>13</v>
      </c>
      <c r="B120" s="19" t="s">
        <v>264</v>
      </c>
      <c r="C120">
        <v>109</v>
      </c>
      <c r="D120" s="41" t="s">
        <v>254</v>
      </c>
      <c r="E120" s="53" t="s">
        <v>263</v>
      </c>
      <c r="F120" s="41"/>
      <c r="G120" s="41" t="s">
        <v>1044</v>
      </c>
    </row>
    <row r="121" spans="1:7" ht="15.75" customHeight="1" x14ac:dyDescent="0.25">
      <c r="B121" s="19" t="s">
        <v>264</v>
      </c>
      <c r="C121">
        <v>110</v>
      </c>
      <c r="D121" s="41" t="s">
        <v>276</v>
      </c>
      <c r="E121" s="53" t="s">
        <v>287</v>
      </c>
      <c r="F121" s="41"/>
      <c r="G121" s="41" t="s">
        <v>1124</v>
      </c>
    </row>
    <row r="122" spans="1:7" x14ac:dyDescent="0.25">
      <c r="B122" s="19" t="s">
        <v>264</v>
      </c>
      <c r="C122">
        <v>111</v>
      </c>
      <c r="D122" s="41" t="s">
        <v>265</v>
      </c>
      <c r="E122" s="53" t="s">
        <v>277</v>
      </c>
      <c r="F122" s="41"/>
      <c r="G122" s="41" t="s">
        <v>1125</v>
      </c>
    </row>
    <row r="123" spans="1:7" x14ac:dyDescent="0.25">
      <c r="B123" s="19" t="s">
        <v>264</v>
      </c>
      <c r="C123">
        <v>112</v>
      </c>
      <c r="D123" s="41" t="s">
        <v>266</v>
      </c>
      <c r="E123" s="53" t="s">
        <v>278</v>
      </c>
      <c r="F123" s="41"/>
      <c r="G123" s="41" t="s">
        <v>1126</v>
      </c>
    </row>
    <row r="124" spans="1:7" x14ac:dyDescent="0.25">
      <c r="B124" s="19" t="s">
        <v>264</v>
      </c>
      <c r="C124">
        <v>113</v>
      </c>
      <c r="D124" s="41" t="s">
        <v>267</v>
      </c>
      <c r="E124" s="53" t="s">
        <v>279</v>
      </c>
      <c r="F124" s="41"/>
      <c r="G124" s="41" t="s">
        <v>1127</v>
      </c>
    </row>
    <row r="125" spans="1:7" x14ac:dyDescent="0.25">
      <c r="B125" s="19" t="s">
        <v>264</v>
      </c>
      <c r="C125">
        <v>114</v>
      </c>
      <c r="D125" s="41" t="s">
        <v>268</v>
      </c>
      <c r="E125" s="53" t="s">
        <v>280</v>
      </c>
      <c r="F125" s="41"/>
      <c r="G125" s="41" t="s">
        <v>1128</v>
      </c>
    </row>
    <row r="126" spans="1:7" x14ac:dyDescent="0.25">
      <c r="B126" s="19" t="s">
        <v>264</v>
      </c>
      <c r="C126">
        <v>115</v>
      </c>
      <c r="D126" s="41" t="s">
        <v>269</v>
      </c>
      <c r="E126" s="53" t="s">
        <v>281</v>
      </c>
      <c r="F126" s="41"/>
      <c r="G126" s="41" t="s">
        <v>1129</v>
      </c>
    </row>
    <row r="127" spans="1:7" x14ac:dyDescent="0.25">
      <c r="B127" s="19" t="s">
        <v>264</v>
      </c>
      <c r="C127">
        <v>116</v>
      </c>
      <c r="D127" s="41" t="s">
        <v>270</v>
      </c>
      <c r="E127" s="53" t="s">
        <v>282</v>
      </c>
      <c r="F127" s="41"/>
      <c r="G127" s="41" t="s">
        <v>1130</v>
      </c>
    </row>
    <row r="128" spans="1:7" x14ac:dyDescent="0.25">
      <c r="B128" s="19" t="s">
        <v>264</v>
      </c>
      <c r="C128">
        <v>117</v>
      </c>
      <c r="D128" s="41" t="s">
        <v>271</v>
      </c>
      <c r="E128" s="53" t="s">
        <v>283</v>
      </c>
      <c r="F128" s="41"/>
      <c r="G128" s="41" t="s">
        <v>1131</v>
      </c>
    </row>
    <row r="129" spans="1:7" x14ac:dyDescent="0.25">
      <c r="A129" s="56">
        <v>14</v>
      </c>
      <c r="B129" s="19" t="s">
        <v>264</v>
      </c>
      <c r="C129">
        <v>118</v>
      </c>
      <c r="D129" s="41" t="s">
        <v>272</v>
      </c>
      <c r="E129" s="53" t="s">
        <v>284</v>
      </c>
      <c r="F129" s="41"/>
      <c r="G129" s="41" t="s">
        <v>1132</v>
      </c>
    </row>
    <row r="130" spans="1:7" x14ac:dyDescent="0.25">
      <c r="B130" s="19" t="s">
        <v>264</v>
      </c>
      <c r="C130">
        <v>119</v>
      </c>
      <c r="D130" s="41" t="s">
        <v>273</v>
      </c>
      <c r="E130" s="53" t="s">
        <v>285</v>
      </c>
      <c r="F130" s="41"/>
      <c r="G130" s="41" t="s">
        <v>1133</v>
      </c>
    </row>
    <row r="131" spans="1:7" x14ac:dyDescent="0.25">
      <c r="B131" s="19" t="s">
        <v>264</v>
      </c>
      <c r="C131">
        <v>120</v>
      </c>
      <c r="D131" s="41" t="s">
        <v>274</v>
      </c>
      <c r="E131" s="53" t="s">
        <v>286</v>
      </c>
      <c r="F131" s="41"/>
      <c r="G131" s="41" t="s">
        <v>1134</v>
      </c>
    </row>
    <row r="132" spans="1:7" x14ac:dyDescent="0.25">
      <c r="B132" s="19" t="s">
        <v>264</v>
      </c>
      <c r="C132">
        <v>121</v>
      </c>
      <c r="D132" s="41" t="s">
        <v>275</v>
      </c>
      <c r="E132" s="53" t="s">
        <v>286</v>
      </c>
      <c r="F132" s="41"/>
      <c r="G132" s="41" t="s">
        <v>1135</v>
      </c>
    </row>
    <row r="133" spans="1:7" x14ac:dyDescent="0.25">
      <c r="B133" s="19" t="s">
        <v>312</v>
      </c>
      <c r="C133">
        <v>122</v>
      </c>
      <c r="D133" s="41" t="s">
        <v>288</v>
      </c>
      <c r="E133" s="53" t="s">
        <v>300</v>
      </c>
      <c r="F133" s="41"/>
      <c r="G133" s="41" t="s">
        <v>1136</v>
      </c>
    </row>
    <row r="134" spans="1:7" x14ac:dyDescent="0.25">
      <c r="B134" s="19" t="s">
        <v>312</v>
      </c>
      <c r="C134">
        <v>123</v>
      </c>
      <c r="D134" s="41" t="s">
        <v>289</v>
      </c>
      <c r="E134" s="53" t="s">
        <v>301</v>
      </c>
      <c r="F134" s="41"/>
      <c r="G134" s="41" t="s">
        <v>1085</v>
      </c>
    </row>
    <row r="135" spans="1:7" x14ac:dyDescent="0.25">
      <c r="B135" s="19" t="s">
        <v>312</v>
      </c>
      <c r="C135">
        <v>124</v>
      </c>
      <c r="D135" s="41" t="s">
        <v>290</v>
      </c>
      <c r="E135" s="53" t="s">
        <v>302</v>
      </c>
      <c r="F135" s="41"/>
      <c r="G135" s="41" t="s">
        <v>1137</v>
      </c>
    </row>
    <row r="136" spans="1:7" x14ac:dyDescent="0.25">
      <c r="B136" s="19" t="s">
        <v>312</v>
      </c>
      <c r="C136">
        <v>125</v>
      </c>
      <c r="D136" s="41" t="s">
        <v>291</v>
      </c>
      <c r="E136" s="53" t="s">
        <v>303</v>
      </c>
      <c r="F136" s="41"/>
      <c r="G136" s="41" t="s">
        <v>1138</v>
      </c>
    </row>
    <row r="137" spans="1:7" x14ac:dyDescent="0.25">
      <c r="B137" s="19" t="s">
        <v>312</v>
      </c>
      <c r="C137">
        <v>126</v>
      </c>
      <c r="D137" s="41" t="s">
        <v>292</v>
      </c>
      <c r="E137" s="53" t="s">
        <v>304</v>
      </c>
      <c r="F137" s="41"/>
      <c r="G137" s="41" t="s">
        <v>1139</v>
      </c>
    </row>
    <row r="138" spans="1:7" x14ac:dyDescent="0.25">
      <c r="A138" s="56">
        <v>15</v>
      </c>
      <c r="B138" s="19" t="s">
        <v>312</v>
      </c>
      <c r="C138">
        <v>127</v>
      </c>
      <c r="D138" s="41" t="s">
        <v>293</v>
      </c>
      <c r="E138" s="53" t="s">
        <v>305</v>
      </c>
      <c r="F138" s="41"/>
      <c r="G138" s="41" t="s">
        <v>1140</v>
      </c>
    </row>
    <row r="139" spans="1:7" x14ac:dyDescent="0.25">
      <c r="B139" s="19" t="s">
        <v>312</v>
      </c>
      <c r="C139">
        <v>128</v>
      </c>
      <c r="D139" s="41" t="s">
        <v>294</v>
      </c>
      <c r="E139" s="53" t="s">
        <v>306</v>
      </c>
      <c r="F139" s="41"/>
      <c r="G139" s="41" t="s">
        <v>1141</v>
      </c>
    </row>
    <row r="140" spans="1:7" x14ac:dyDescent="0.25">
      <c r="B140" s="19" t="s">
        <v>312</v>
      </c>
      <c r="C140">
        <v>129</v>
      </c>
      <c r="D140" s="41" t="s">
        <v>295</v>
      </c>
      <c r="E140" s="53" t="s">
        <v>307</v>
      </c>
      <c r="F140" s="41"/>
      <c r="G140" s="41" t="s">
        <v>1142</v>
      </c>
    </row>
    <row r="141" spans="1:7" x14ac:dyDescent="0.25">
      <c r="B141" s="19" t="s">
        <v>312</v>
      </c>
      <c r="C141">
        <v>130</v>
      </c>
      <c r="D141" s="41" t="s">
        <v>296</v>
      </c>
      <c r="E141" s="53" t="s">
        <v>308</v>
      </c>
      <c r="F141" s="41"/>
      <c r="G141" s="41" t="s">
        <v>1143</v>
      </c>
    </row>
    <row r="142" spans="1:7" x14ac:dyDescent="0.25">
      <c r="B142" s="19" t="s">
        <v>312</v>
      </c>
      <c r="C142">
        <v>131</v>
      </c>
      <c r="D142" s="41" t="s">
        <v>297</v>
      </c>
      <c r="E142" s="53" t="s">
        <v>309</v>
      </c>
      <c r="F142" s="41"/>
      <c r="G142" s="41" t="s">
        <v>1144</v>
      </c>
    </row>
    <row r="143" spans="1:7" x14ac:dyDescent="0.25">
      <c r="B143" s="19" t="s">
        <v>312</v>
      </c>
      <c r="C143">
        <v>132</v>
      </c>
      <c r="D143" s="41" t="s">
        <v>298</v>
      </c>
      <c r="E143" s="53" t="s">
        <v>310</v>
      </c>
      <c r="F143" s="41"/>
      <c r="G143" s="41" t="s">
        <v>1145</v>
      </c>
    </row>
    <row r="144" spans="1:7" x14ac:dyDescent="0.25">
      <c r="B144" s="19" t="s">
        <v>312</v>
      </c>
      <c r="C144">
        <v>133</v>
      </c>
      <c r="D144" s="41" t="s">
        <v>299</v>
      </c>
      <c r="E144" s="53" t="s">
        <v>311</v>
      </c>
      <c r="F144" s="41"/>
      <c r="G144" s="41" t="s">
        <v>1146</v>
      </c>
    </row>
    <row r="145" spans="1:8" x14ac:dyDescent="0.25">
      <c r="B145" s="19" t="s">
        <v>313</v>
      </c>
      <c r="C145">
        <v>134</v>
      </c>
      <c r="D145" s="41" t="s">
        <v>314</v>
      </c>
      <c r="E145" s="53" t="s">
        <v>331</v>
      </c>
      <c r="F145" s="41"/>
      <c r="G145" s="41" t="s">
        <v>1147</v>
      </c>
    </row>
    <row r="146" spans="1:8" x14ac:dyDescent="0.25">
      <c r="B146" s="19" t="s">
        <v>313</v>
      </c>
      <c r="C146">
        <v>135</v>
      </c>
      <c r="D146" s="41" t="s">
        <v>315</v>
      </c>
      <c r="E146" s="53" t="s">
        <v>332</v>
      </c>
      <c r="F146" s="41"/>
      <c r="G146" s="41" t="s">
        <v>1148</v>
      </c>
    </row>
    <row r="147" spans="1:8" x14ac:dyDescent="0.25">
      <c r="A147" s="56">
        <v>16</v>
      </c>
      <c r="B147" s="19" t="s">
        <v>313</v>
      </c>
      <c r="C147">
        <v>136</v>
      </c>
      <c r="D147" s="41" t="s">
        <v>316</v>
      </c>
      <c r="E147" s="53" t="s">
        <v>333</v>
      </c>
      <c r="F147" s="41"/>
      <c r="G147" s="41" t="s">
        <v>1149</v>
      </c>
    </row>
    <row r="148" spans="1:8" x14ac:dyDescent="0.25">
      <c r="B148" s="19" t="s">
        <v>313</v>
      </c>
      <c r="C148">
        <v>137</v>
      </c>
      <c r="D148" s="41" t="s">
        <v>317</v>
      </c>
      <c r="E148" s="53" t="s">
        <v>334</v>
      </c>
      <c r="F148" s="41"/>
      <c r="G148" s="41" t="s">
        <v>1150</v>
      </c>
    </row>
    <row r="149" spans="1:8" x14ac:dyDescent="0.25">
      <c r="B149" s="19" t="s">
        <v>313</v>
      </c>
      <c r="C149">
        <v>138</v>
      </c>
      <c r="D149" s="41" t="s">
        <v>318</v>
      </c>
      <c r="E149" s="53" t="s">
        <v>335</v>
      </c>
      <c r="F149" s="41"/>
      <c r="G149" s="41" t="s">
        <v>1151</v>
      </c>
    </row>
    <row r="150" spans="1:8" x14ac:dyDescent="0.25">
      <c r="B150" s="19" t="s">
        <v>313</v>
      </c>
      <c r="C150">
        <v>139</v>
      </c>
      <c r="D150" s="41" t="s">
        <v>319</v>
      </c>
      <c r="E150" s="53" t="s">
        <v>336</v>
      </c>
      <c r="F150" s="41"/>
      <c r="G150" s="41" t="s">
        <v>1152</v>
      </c>
    </row>
    <row r="151" spans="1:8" x14ac:dyDescent="0.25">
      <c r="B151" s="19" t="s">
        <v>313</v>
      </c>
      <c r="C151">
        <v>140</v>
      </c>
      <c r="D151" s="41" t="s">
        <v>320</v>
      </c>
      <c r="E151" s="53" t="s">
        <v>337</v>
      </c>
      <c r="F151" s="41"/>
      <c r="G151" s="41" t="s">
        <v>1153</v>
      </c>
    </row>
    <row r="152" spans="1:8" x14ac:dyDescent="0.25">
      <c r="B152" s="19" t="s">
        <v>313</v>
      </c>
      <c r="C152">
        <v>141</v>
      </c>
      <c r="D152" s="41" t="s">
        <v>321</v>
      </c>
      <c r="E152" s="53" t="s">
        <v>338</v>
      </c>
      <c r="F152" s="41"/>
      <c r="G152" s="41" t="s">
        <v>1154</v>
      </c>
    </row>
    <row r="153" spans="1:8" x14ac:dyDescent="0.25">
      <c r="B153" s="19" t="s">
        <v>313</v>
      </c>
      <c r="C153">
        <v>142</v>
      </c>
      <c r="D153" s="41" t="s">
        <v>322</v>
      </c>
      <c r="E153" s="53" t="s">
        <v>339</v>
      </c>
      <c r="F153" s="41"/>
      <c r="G153" s="41" t="s">
        <v>1155</v>
      </c>
    </row>
    <row r="154" spans="1:8" x14ac:dyDescent="0.25">
      <c r="B154" s="19" t="s">
        <v>313</v>
      </c>
      <c r="C154">
        <v>143</v>
      </c>
      <c r="D154" s="41" t="s">
        <v>323</v>
      </c>
      <c r="E154" s="53" t="s">
        <v>340</v>
      </c>
      <c r="F154" s="41"/>
      <c r="G154" s="41" t="s">
        <v>1156</v>
      </c>
    </row>
    <row r="155" spans="1:8" x14ac:dyDescent="0.25">
      <c r="B155" s="19" t="s">
        <v>313</v>
      </c>
      <c r="C155">
        <v>144</v>
      </c>
      <c r="D155" s="41" t="s">
        <v>324</v>
      </c>
      <c r="E155" s="53" t="s">
        <v>341</v>
      </c>
      <c r="F155" s="41"/>
      <c r="G155" s="87" t="s">
        <v>1157</v>
      </c>
      <c r="H155" s="87"/>
    </row>
    <row r="156" spans="1:8" x14ac:dyDescent="0.25">
      <c r="A156" s="56">
        <v>17</v>
      </c>
      <c r="B156" s="19" t="s">
        <v>313</v>
      </c>
      <c r="C156">
        <v>145</v>
      </c>
      <c r="D156" s="41" t="s">
        <v>325</v>
      </c>
      <c r="E156" s="53" t="s">
        <v>342</v>
      </c>
      <c r="F156" s="41"/>
      <c r="G156" s="87" t="s">
        <v>1158</v>
      </c>
      <c r="H156" s="87"/>
    </row>
    <row r="157" spans="1:8" x14ac:dyDescent="0.25">
      <c r="B157" s="19" t="s">
        <v>313</v>
      </c>
      <c r="C157">
        <v>146</v>
      </c>
      <c r="D157" s="41" t="s">
        <v>326</v>
      </c>
      <c r="E157" s="53" t="s">
        <v>343</v>
      </c>
      <c r="F157" s="41"/>
      <c r="G157" s="87" t="s">
        <v>1159</v>
      </c>
      <c r="H157" s="87"/>
    </row>
    <row r="158" spans="1:8" x14ac:dyDescent="0.25">
      <c r="B158" s="19" t="s">
        <v>313</v>
      </c>
      <c r="C158">
        <v>147</v>
      </c>
      <c r="D158" s="41" t="s">
        <v>327</v>
      </c>
      <c r="E158" s="67" t="s">
        <v>344</v>
      </c>
      <c r="F158" s="41"/>
      <c r="G158" s="87" t="s">
        <v>1162</v>
      </c>
      <c r="H158" s="87"/>
    </row>
    <row r="159" spans="1:8" x14ac:dyDescent="0.25">
      <c r="B159" s="19" t="s">
        <v>313</v>
      </c>
      <c r="C159">
        <v>148</v>
      </c>
      <c r="D159" s="41" t="s">
        <v>328</v>
      </c>
      <c r="E159" s="53" t="s">
        <v>345</v>
      </c>
      <c r="F159" s="41"/>
      <c r="G159" s="87" t="s">
        <v>1160</v>
      </c>
      <c r="H159" s="87"/>
    </row>
    <row r="160" spans="1:8" x14ac:dyDescent="0.25">
      <c r="B160" s="19" t="s">
        <v>313</v>
      </c>
      <c r="C160">
        <v>149</v>
      </c>
      <c r="D160" s="41" t="s">
        <v>329</v>
      </c>
      <c r="E160" s="67" t="s">
        <v>346</v>
      </c>
      <c r="F160" s="41"/>
      <c r="G160" s="87" t="s">
        <v>1163</v>
      </c>
      <c r="H160" s="87"/>
    </row>
    <row r="161" spans="1:8" x14ac:dyDescent="0.25">
      <c r="B161" s="19" t="s">
        <v>313</v>
      </c>
      <c r="C161">
        <v>150</v>
      </c>
      <c r="D161" s="41" t="s">
        <v>330</v>
      </c>
      <c r="E161" s="53" t="s">
        <v>347</v>
      </c>
      <c r="F161" s="41"/>
      <c r="G161" s="87" t="s">
        <v>1161</v>
      </c>
      <c r="H161" s="87"/>
    </row>
    <row r="162" spans="1:8" x14ac:dyDescent="0.25">
      <c r="B162" s="19" t="s">
        <v>348</v>
      </c>
      <c r="C162">
        <v>151</v>
      </c>
      <c r="D162" s="41" t="s">
        <v>349</v>
      </c>
      <c r="E162" s="53" t="s">
        <v>359</v>
      </c>
      <c r="F162" s="41"/>
      <c r="G162" s="41" t="s">
        <v>1173</v>
      </c>
    </row>
    <row r="163" spans="1:8" x14ac:dyDescent="0.25">
      <c r="B163" s="19" t="s">
        <v>348</v>
      </c>
      <c r="C163">
        <v>152</v>
      </c>
      <c r="D163" s="41" t="s">
        <v>350</v>
      </c>
      <c r="E163" s="53" t="s">
        <v>360</v>
      </c>
      <c r="F163" s="41"/>
      <c r="G163" s="41" t="s">
        <v>1164</v>
      </c>
    </row>
    <row r="164" spans="1:8" x14ac:dyDescent="0.25">
      <c r="B164" s="19" t="s">
        <v>348</v>
      </c>
      <c r="C164">
        <v>153</v>
      </c>
      <c r="D164" s="41" t="s">
        <v>351</v>
      </c>
      <c r="E164" s="53" t="s">
        <v>361</v>
      </c>
      <c r="F164" s="41"/>
      <c r="G164" s="41" t="s">
        <v>1165</v>
      </c>
    </row>
    <row r="165" spans="1:8" x14ac:dyDescent="0.25">
      <c r="A165" s="56">
        <v>18</v>
      </c>
      <c r="B165" s="19" t="s">
        <v>348</v>
      </c>
      <c r="C165">
        <v>154</v>
      </c>
      <c r="D165" s="41" t="s">
        <v>352</v>
      </c>
      <c r="E165" s="53" t="s">
        <v>362</v>
      </c>
      <c r="F165" s="41"/>
      <c r="G165" s="41" t="s">
        <v>1166</v>
      </c>
    </row>
    <row r="166" spans="1:8" x14ac:dyDescent="0.25">
      <c r="B166" s="19" t="s">
        <v>348</v>
      </c>
      <c r="C166">
        <v>155</v>
      </c>
      <c r="D166" s="41" t="s">
        <v>353</v>
      </c>
      <c r="E166" s="53" t="s">
        <v>363</v>
      </c>
      <c r="F166" s="41"/>
      <c r="G166" s="41" t="s">
        <v>1167</v>
      </c>
    </row>
    <row r="167" spans="1:8" x14ac:dyDescent="0.25">
      <c r="B167" s="19" t="s">
        <v>348</v>
      </c>
      <c r="C167">
        <v>156</v>
      </c>
      <c r="D167" s="41" t="s">
        <v>354</v>
      </c>
      <c r="E167" s="53" t="s">
        <v>364</v>
      </c>
      <c r="F167" s="41"/>
      <c r="G167" s="41" t="s">
        <v>1168</v>
      </c>
    </row>
    <row r="168" spans="1:8" x14ac:dyDescent="0.25">
      <c r="B168" s="19" t="s">
        <v>348</v>
      </c>
      <c r="C168">
        <v>157</v>
      </c>
      <c r="D168" s="41" t="s">
        <v>355</v>
      </c>
      <c r="E168" s="53" t="s">
        <v>365</v>
      </c>
      <c r="F168" s="41"/>
      <c r="G168" s="41" t="s">
        <v>1169</v>
      </c>
    </row>
    <row r="169" spans="1:8" x14ac:dyDescent="0.25">
      <c r="B169" s="19" t="s">
        <v>348</v>
      </c>
      <c r="C169">
        <v>158</v>
      </c>
      <c r="D169" s="41" t="s">
        <v>356</v>
      </c>
      <c r="E169" s="53" t="s">
        <v>366</v>
      </c>
      <c r="F169" s="41"/>
      <c r="G169" s="41" t="s">
        <v>1170</v>
      </c>
    </row>
    <row r="170" spans="1:8" x14ac:dyDescent="0.25">
      <c r="B170" s="19" t="s">
        <v>348</v>
      </c>
      <c r="C170">
        <v>159</v>
      </c>
      <c r="D170" s="41" t="s">
        <v>357</v>
      </c>
      <c r="E170" s="53" t="s">
        <v>366</v>
      </c>
      <c r="F170" s="41"/>
      <c r="G170" s="41" t="s">
        <v>1171</v>
      </c>
    </row>
    <row r="171" spans="1:8" x14ac:dyDescent="0.25">
      <c r="B171" s="19" t="s">
        <v>348</v>
      </c>
      <c r="C171">
        <v>160</v>
      </c>
      <c r="D171" s="41" t="s">
        <v>358</v>
      </c>
      <c r="E171" s="53" t="s">
        <v>367</v>
      </c>
      <c r="F171" s="41"/>
      <c r="G171" s="41" t="s">
        <v>1172</v>
      </c>
    </row>
    <row r="172" spans="1:8" x14ac:dyDescent="0.25">
      <c r="B172" s="19" t="s">
        <v>402</v>
      </c>
      <c r="C172">
        <v>161</v>
      </c>
      <c r="D172" s="41" t="s">
        <v>368</v>
      </c>
      <c r="E172" s="53" t="s">
        <v>386</v>
      </c>
      <c r="F172" s="41"/>
      <c r="G172" s="41" t="s">
        <v>1174</v>
      </c>
    </row>
    <row r="173" spans="1:8" x14ac:dyDescent="0.25">
      <c r="B173" s="19" t="s">
        <v>402</v>
      </c>
      <c r="C173">
        <v>162</v>
      </c>
      <c r="D173" s="41" t="s">
        <v>369</v>
      </c>
      <c r="E173" s="53" t="s">
        <v>387</v>
      </c>
      <c r="F173" s="41"/>
      <c r="G173" s="41" t="s">
        <v>1175</v>
      </c>
    </row>
    <row r="174" spans="1:8" x14ac:dyDescent="0.25">
      <c r="A174" s="56">
        <v>19</v>
      </c>
      <c r="B174" s="19" t="s">
        <v>402</v>
      </c>
      <c r="C174">
        <v>163</v>
      </c>
      <c r="D174" s="41" t="s">
        <v>370</v>
      </c>
      <c r="E174" s="53" t="s">
        <v>388</v>
      </c>
      <c r="F174" s="41"/>
      <c r="G174" s="41" t="s">
        <v>1176</v>
      </c>
    </row>
    <row r="175" spans="1:8" x14ac:dyDescent="0.25">
      <c r="B175" s="19" t="s">
        <v>402</v>
      </c>
      <c r="C175">
        <v>164</v>
      </c>
      <c r="D175" s="41" t="s">
        <v>371</v>
      </c>
      <c r="E175" s="53" t="s">
        <v>389</v>
      </c>
      <c r="F175" s="41"/>
      <c r="G175" s="41" t="s">
        <v>1177</v>
      </c>
    </row>
    <row r="176" spans="1:8" x14ac:dyDescent="0.25">
      <c r="B176" s="19" t="s">
        <v>402</v>
      </c>
      <c r="C176">
        <v>165</v>
      </c>
      <c r="D176" s="41" t="s">
        <v>372</v>
      </c>
      <c r="E176" s="53" t="s">
        <v>390</v>
      </c>
      <c r="F176" s="41"/>
      <c r="G176" s="41" t="s">
        <v>1178</v>
      </c>
    </row>
    <row r="177" spans="1:7" x14ac:dyDescent="0.25">
      <c r="B177" s="19" t="s">
        <v>402</v>
      </c>
      <c r="C177">
        <v>166</v>
      </c>
      <c r="D177" s="41" t="s">
        <v>373</v>
      </c>
      <c r="E177" s="53" t="s">
        <v>391</v>
      </c>
      <c r="F177" s="41"/>
      <c r="G177" s="41" t="s">
        <v>1179</v>
      </c>
    </row>
    <row r="178" spans="1:7" x14ac:dyDescent="0.25">
      <c r="B178" s="19" t="s">
        <v>402</v>
      </c>
      <c r="C178">
        <v>167</v>
      </c>
      <c r="D178" s="41" t="s">
        <v>374</v>
      </c>
      <c r="E178" s="53" t="s">
        <v>392</v>
      </c>
      <c r="F178" s="41"/>
      <c r="G178" s="41" t="s">
        <v>1180</v>
      </c>
    </row>
    <row r="179" spans="1:7" x14ac:dyDescent="0.25">
      <c r="B179" s="19" t="s">
        <v>402</v>
      </c>
      <c r="C179">
        <v>168</v>
      </c>
      <c r="D179" s="41" t="s">
        <v>375</v>
      </c>
      <c r="E179" s="53" t="s">
        <v>393</v>
      </c>
      <c r="F179" s="41"/>
      <c r="G179" s="41" t="s">
        <v>1181</v>
      </c>
    </row>
    <row r="180" spans="1:7" x14ac:dyDescent="0.25">
      <c r="B180" s="19" t="s">
        <v>402</v>
      </c>
      <c r="C180">
        <v>169</v>
      </c>
      <c r="D180" s="41" t="s">
        <v>376</v>
      </c>
      <c r="E180" s="53" t="s">
        <v>394</v>
      </c>
      <c r="F180" s="41"/>
      <c r="G180" s="41" t="s">
        <v>1182</v>
      </c>
    </row>
    <row r="181" spans="1:7" x14ac:dyDescent="0.25">
      <c r="B181" s="19" t="s">
        <v>402</v>
      </c>
      <c r="C181">
        <v>170</v>
      </c>
      <c r="D181" s="41" t="s">
        <v>377</v>
      </c>
      <c r="E181" s="53" t="s">
        <v>395</v>
      </c>
      <c r="F181" s="41"/>
      <c r="G181" s="41" t="s">
        <v>1183</v>
      </c>
    </row>
    <row r="182" spans="1:7" x14ac:dyDescent="0.25">
      <c r="B182" s="19" t="s">
        <v>402</v>
      </c>
      <c r="C182">
        <v>171</v>
      </c>
      <c r="D182" s="41" t="s">
        <v>378</v>
      </c>
      <c r="E182" s="53" t="s">
        <v>396</v>
      </c>
      <c r="F182" s="41"/>
      <c r="G182" s="41" t="s">
        <v>1184</v>
      </c>
    </row>
    <row r="183" spans="1:7" x14ac:dyDescent="0.25">
      <c r="A183" s="56">
        <v>20</v>
      </c>
      <c r="B183" s="19" t="s">
        <v>402</v>
      </c>
      <c r="C183">
        <v>172</v>
      </c>
      <c r="D183" s="41" t="s">
        <v>379</v>
      </c>
      <c r="E183" s="53" t="s">
        <v>397</v>
      </c>
      <c r="F183" s="41"/>
      <c r="G183" s="41" t="s">
        <v>1185</v>
      </c>
    </row>
    <row r="184" spans="1:7" x14ac:dyDescent="0.25">
      <c r="B184" s="19" t="s">
        <v>402</v>
      </c>
      <c r="C184">
        <v>173</v>
      </c>
      <c r="D184" s="41" t="s">
        <v>380</v>
      </c>
      <c r="E184" s="53" t="s">
        <v>398</v>
      </c>
      <c r="F184" s="41"/>
      <c r="G184" s="41" t="s">
        <v>1186</v>
      </c>
    </row>
    <row r="185" spans="1:7" x14ac:dyDescent="0.25">
      <c r="B185" s="19" t="s">
        <v>402</v>
      </c>
      <c r="C185">
        <v>174</v>
      </c>
      <c r="D185" s="41" t="s">
        <v>381</v>
      </c>
      <c r="E185" s="53" t="s">
        <v>398</v>
      </c>
      <c r="F185" s="41"/>
      <c r="G185" s="41" t="s">
        <v>1187</v>
      </c>
    </row>
    <row r="186" spans="1:7" x14ac:dyDescent="0.25">
      <c r="B186" s="19" t="s">
        <v>402</v>
      </c>
      <c r="C186">
        <v>175</v>
      </c>
      <c r="D186" s="41" t="s">
        <v>382</v>
      </c>
      <c r="E186" s="53" t="s">
        <v>399</v>
      </c>
      <c r="F186" s="41"/>
      <c r="G186" s="41" t="s">
        <v>1188</v>
      </c>
    </row>
    <row r="187" spans="1:7" x14ac:dyDescent="0.25">
      <c r="B187" s="19" t="s">
        <v>402</v>
      </c>
      <c r="C187">
        <v>176</v>
      </c>
      <c r="D187" s="41" t="s">
        <v>383</v>
      </c>
      <c r="E187" s="53" t="s">
        <v>400</v>
      </c>
      <c r="F187" s="41"/>
      <c r="G187" s="41" t="s">
        <v>1187</v>
      </c>
    </row>
    <row r="188" spans="1:7" x14ac:dyDescent="0.25">
      <c r="B188" s="19" t="s">
        <v>402</v>
      </c>
      <c r="C188">
        <v>177</v>
      </c>
      <c r="D188" s="41" t="s">
        <v>384</v>
      </c>
      <c r="E188" s="53" t="s">
        <v>401</v>
      </c>
      <c r="F188" s="41"/>
      <c r="G188" s="41" t="s">
        <v>1189</v>
      </c>
    </row>
    <row r="189" spans="1:7" x14ac:dyDescent="0.25">
      <c r="B189" s="19" t="s">
        <v>402</v>
      </c>
      <c r="C189">
        <v>178</v>
      </c>
      <c r="D189" s="41" t="s">
        <v>385</v>
      </c>
      <c r="E189" s="53" t="s">
        <v>391</v>
      </c>
      <c r="F189" s="41"/>
      <c r="G189" s="41" t="s">
        <v>1190</v>
      </c>
    </row>
    <row r="190" spans="1:7" x14ac:dyDescent="0.25">
      <c r="B190" s="19" t="s">
        <v>403</v>
      </c>
      <c r="C190">
        <v>179</v>
      </c>
      <c r="D190" s="41" t="s">
        <v>472</v>
      </c>
      <c r="E190" s="53" t="s">
        <v>500</v>
      </c>
      <c r="F190" s="41"/>
      <c r="G190" s="41" t="s">
        <v>1265</v>
      </c>
    </row>
    <row r="191" spans="1:7" x14ac:dyDescent="0.25">
      <c r="B191" s="19" t="s">
        <v>403</v>
      </c>
      <c r="C191">
        <v>180</v>
      </c>
      <c r="D191" s="41" t="s">
        <v>496</v>
      </c>
      <c r="E191" s="53" t="s">
        <v>501</v>
      </c>
      <c r="F191" s="41"/>
      <c r="G191" s="41" t="s">
        <v>1266</v>
      </c>
    </row>
    <row r="192" spans="1:7" x14ac:dyDescent="0.25">
      <c r="A192" s="56">
        <v>21</v>
      </c>
      <c r="B192" s="19" t="s">
        <v>403</v>
      </c>
      <c r="C192">
        <v>181</v>
      </c>
      <c r="D192" s="41" t="s">
        <v>473</v>
      </c>
      <c r="E192" s="53" t="s">
        <v>502</v>
      </c>
      <c r="F192" s="41"/>
      <c r="G192" s="41" t="s">
        <v>1267</v>
      </c>
    </row>
    <row r="193" spans="1:7" x14ac:dyDescent="0.25">
      <c r="B193" s="19" t="s">
        <v>403</v>
      </c>
      <c r="C193">
        <v>182</v>
      </c>
      <c r="D193" s="41" t="s">
        <v>497</v>
      </c>
      <c r="E193" s="53" t="s">
        <v>503</v>
      </c>
      <c r="F193" s="41"/>
      <c r="G193" s="41" t="s">
        <v>1268</v>
      </c>
    </row>
    <row r="194" spans="1:7" x14ac:dyDescent="0.25">
      <c r="B194" s="19" t="s">
        <v>403</v>
      </c>
      <c r="C194">
        <v>183</v>
      </c>
      <c r="D194" s="41" t="s">
        <v>474</v>
      </c>
      <c r="E194" s="53" t="s">
        <v>504</v>
      </c>
      <c r="F194" s="41"/>
      <c r="G194" s="41" t="s">
        <v>1269</v>
      </c>
    </row>
    <row r="195" spans="1:7" x14ac:dyDescent="0.25">
      <c r="B195" s="19" t="s">
        <v>403</v>
      </c>
      <c r="C195">
        <v>184</v>
      </c>
      <c r="D195" s="41" t="s">
        <v>498</v>
      </c>
      <c r="E195" s="53" t="s">
        <v>505</v>
      </c>
      <c r="F195" s="41"/>
      <c r="G195" s="41" t="s">
        <v>1270</v>
      </c>
    </row>
    <row r="196" spans="1:7" x14ac:dyDescent="0.25">
      <c r="B196" s="19" t="s">
        <v>403</v>
      </c>
      <c r="C196">
        <v>185</v>
      </c>
      <c r="D196" s="41" t="s">
        <v>475</v>
      </c>
      <c r="E196" s="53" t="s">
        <v>500</v>
      </c>
      <c r="F196" s="41"/>
      <c r="G196" s="41" t="s">
        <v>1271</v>
      </c>
    </row>
    <row r="197" spans="1:7" x14ac:dyDescent="0.25">
      <c r="B197" s="19" t="s">
        <v>403</v>
      </c>
      <c r="C197">
        <v>186</v>
      </c>
      <c r="D197" s="41" t="s">
        <v>499</v>
      </c>
      <c r="E197" s="53" t="s">
        <v>501</v>
      </c>
      <c r="F197" s="41"/>
      <c r="G197" s="41" t="s">
        <v>1272</v>
      </c>
    </row>
    <row r="198" spans="1:7" x14ac:dyDescent="0.25">
      <c r="B198" s="19" t="s">
        <v>403</v>
      </c>
      <c r="C198">
        <v>187</v>
      </c>
      <c r="D198" s="41" t="s">
        <v>476</v>
      </c>
      <c r="E198" s="53" t="s">
        <v>506</v>
      </c>
      <c r="F198" s="41"/>
      <c r="G198" s="41" t="s">
        <v>1273</v>
      </c>
    </row>
    <row r="199" spans="1:7" x14ac:dyDescent="0.25">
      <c r="B199" s="19" t="s">
        <v>403</v>
      </c>
      <c r="C199">
        <v>188</v>
      </c>
      <c r="D199" s="41" t="s">
        <v>477</v>
      </c>
      <c r="E199" s="53" t="s">
        <v>507</v>
      </c>
      <c r="F199" s="41"/>
      <c r="G199" s="41" t="s">
        <v>1274</v>
      </c>
    </row>
    <row r="200" spans="1:7" x14ac:dyDescent="0.25">
      <c r="B200" s="19" t="s">
        <v>403</v>
      </c>
      <c r="C200">
        <v>189</v>
      </c>
      <c r="D200" s="41" t="s">
        <v>478</v>
      </c>
      <c r="E200" s="53" t="s">
        <v>508</v>
      </c>
      <c r="F200" s="41"/>
      <c r="G200" s="41" t="s">
        <v>1275</v>
      </c>
    </row>
    <row r="201" spans="1:7" x14ac:dyDescent="0.25">
      <c r="A201" s="56">
        <v>22</v>
      </c>
      <c r="B201" s="19" t="s">
        <v>403</v>
      </c>
      <c r="C201">
        <v>190</v>
      </c>
      <c r="D201" s="41" t="s">
        <v>479</v>
      </c>
      <c r="E201" s="53" t="s">
        <v>509</v>
      </c>
      <c r="F201" s="41"/>
      <c r="G201" s="41" t="s">
        <v>1276</v>
      </c>
    </row>
    <row r="202" spans="1:7" x14ac:dyDescent="0.25">
      <c r="B202" s="19" t="s">
        <v>403</v>
      </c>
      <c r="C202">
        <v>191</v>
      </c>
      <c r="D202" s="41" t="s">
        <v>480</v>
      </c>
      <c r="E202" s="53" t="s">
        <v>510</v>
      </c>
      <c r="F202" s="41"/>
      <c r="G202" s="41" t="s">
        <v>1277</v>
      </c>
    </row>
    <row r="203" spans="1:7" x14ac:dyDescent="0.25">
      <c r="B203" s="19" t="s">
        <v>403</v>
      </c>
      <c r="C203">
        <v>192</v>
      </c>
      <c r="D203" s="41" t="s">
        <v>481</v>
      </c>
      <c r="E203" s="53" t="s">
        <v>511</v>
      </c>
      <c r="F203" s="41"/>
      <c r="G203" s="41" t="s">
        <v>1278</v>
      </c>
    </row>
    <row r="204" spans="1:7" x14ac:dyDescent="0.25">
      <c r="B204" s="19" t="s">
        <v>403</v>
      </c>
      <c r="C204">
        <v>193</v>
      </c>
      <c r="D204" s="41" t="s">
        <v>482</v>
      </c>
      <c r="E204" s="53" t="s">
        <v>512</v>
      </c>
      <c r="F204" s="41"/>
      <c r="G204" s="41" t="s">
        <v>1279</v>
      </c>
    </row>
    <row r="205" spans="1:7" x14ac:dyDescent="0.25">
      <c r="B205" s="19" t="s">
        <v>403</v>
      </c>
      <c r="C205">
        <v>194</v>
      </c>
      <c r="D205" s="41" t="s">
        <v>483</v>
      </c>
      <c r="E205" s="53" t="s">
        <v>442</v>
      </c>
      <c r="F205" s="41"/>
      <c r="G205" s="41" t="s">
        <v>1280</v>
      </c>
    </row>
    <row r="206" spans="1:7" x14ac:dyDescent="0.25">
      <c r="B206" s="19" t="s">
        <v>403</v>
      </c>
      <c r="C206">
        <v>195</v>
      </c>
      <c r="D206" s="41" t="s">
        <v>484</v>
      </c>
      <c r="E206" s="53" t="s">
        <v>513</v>
      </c>
      <c r="F206" s="41"/>
      <c r="G206" s="41" t="s">
        <v>1084</v>
      </c>
    </row>
    <row r="207" spans="1:7" x14ac:dyDescent="0.25">
      <c r="B207" s="19" t="s">
        <v>403</v>
      </c>
      <c r="C207">
        <v>196</v>
      </c>
      <c r="D207" s="41" t="s">
        <v>485</v>
      </c>
      <c r="E207" s="53" t="s">
        <v>514</v>
      </c>
      <c r="F207" s="41"/>
      <c r="G207" s="41" t="s">
        <v>1281</v>
      </c>
    </row>
    <row r="208" spans="1:7" x14ac:dyDescent="0.25">
      <c r="B208" s="19" t="s">
        <v>403</v>
      </c>
      <c r="C208">
        <v>197</v>
      </c>
      <c r="D208" s="41" t="s">
        <v>486</v>
      </c>
      <c r="E208" s="53" t="s">
        <v>515</v>
      </c>
      <c r="F208" s="41"/>
      <c r="G208" s="41" t="s">
        <v>1282</v>
      </c>
    </row>
    <row r="209" spans="1:7" x14ac:dyDescent="0.25">
      <c r="B209" s="19" t="s">
        <v>403</v>
      </c>
      <c r="C209">
        <v>198</v>
      </c>
      <c r="D209" s="41" t="s">
        <v>487</v>
      </c>
      <c r="E209" s="53" t="s">
        <v>516</v>
      </c>
      <c r="F209" s="41"/>
      <c r="G209" s="41" t="s">
        <v>1283</v>
      </c>
    </row>
    <row r="210" spans="1:7" x14ac:dyDescent="0.25">
      <c r="A210" s="56">
        <v>23</v>
      </c>
      <c r="B210" s="19" t="s">
        <v>403</v>
      </c>
      <c r="C210">
        <v>199</v>
      </c>
      <c r="D210" s="41" t="s">
        <v>488</v>
      </c>
      <c r="E210" s="53" t="s">
        <v>517</v>
      </c>
      <c r="F210" s="41"/>
      <c r="G210" s="41" t="s">
        <v>1284</v>
      </c>
    </row>
    <row r="211" spans="1:7" x14ac:dyDescent="0.25">
      <c r="B211" s="19" t="s">
        <v>403</v>
      </c>
      <c r="C211">
        <v>200</v>
      </c>
      <c r="D211" s="41" t="s">
        <v>489</v>
      </c>
      <c r="E211" s="53" t="s">
        <v>518</v>
      </c>
      <c r="F211" s="41"/>
      <c r="G211" s="41" t="s">
        <v>1285</v>
      </c>
    </row>
    <row r="212" spans="1:7" x14ac:dyDescent="0.25">
      <c r="B212" s="19" t="s">
        <v>403</v>
      </c>
      <c r="C212">
        <v>201</v>
      </c>
      <c r="D212" s="41" t="s">
        <v>490</v>
      </c>
      <c r="E212" s="53" t="s">
        <v>519</v>
      </c>
      <c r="F212" s="41"/>
      <c r="G212" s="41" t="s">
        <v>1286</v>
      </c>
    </row>
    <row r="213" spans="1:7" x14ac:dyDescent="0.25">
      <c r="B213" s="19" t="s">
        <v>403</v>
      </c>
      <c r="C213">
        <v>202</v>
      </c>
      <c r="D213" s="41" t="s">
        <v>491</v>
      </c>
      <c r="E213" s="53" t="s">
        <v>520</v>
      </c>
      <c r="F213" s="41"/>
      <c r="G213" s="41" t="s">
        <v>1287</v>
      </c>
    </row>
    <row r="214" spans="1:7" x14ac:dyDescent="0.25">
      <c r="B214" s="19" t="s">
        <v>403</v>
      </c>
      <c r="C214">
        <v>203</v>
      </c>
      <c r="D214" s="41" t="s">
        <v>492</v>
      </c>
      <c r="E214" s="53" t="s">
        <v>521</v>
      </c>
      <c r="F214" s="41"/>
      <c r="G214" s="41" t="s">
        <v>1288</v>
      </c>
    </row>
    <row r="215" spans="1:7" x14ac:dyDescent="0.25">
      <c r="B215" s="19" t="s">
        <v>403</v>
      </c>
      <c r="C215">
        <v>204</v>
      </c>
      <c r="D215" s="41" t="s">
        <v>493</v>
      </c>
      <c r="E215" s="53" t="s">
        <v>522</v>
      </c>
      <c r="F215" s="41"/>
      <c r="G215" s="41" t="s">
        <v>1289</v>
      </c>
    </row>
    <row r="216" spans="1:7" x14ac:dyDescent="0.25">
      <c r="B216" s="19" t="s">
        <v>403</v>
      </c>
      <c r="C216">
        <v>205</v>
      </c>
      <c r="D216" s="41" t="s">
        <v>494</v>
      </c>
      <c r="E216" s="53" t="s">
        <v>522</v>
      </c>
      <c r="F216" s="41"/>
      <c r="G216" s="41" t="s">
        <v>1290</v>
      </c>
    </row>
    <row r="217" spans="1:7" x14ac:dyDescent="0.25">
      <c r="B217" s="19" t="s">
        <v>403</v>
      </c>
      <c r="C217">
        <v>206</v>
      </c>
      <c r="D217" s="41" t="s">
        <v>495</v>
      </c>
      <c r="E217" s="53" t="s">
        <v>523</v>
      </c>
      <c r="F217" s="41"/>
      <c r="G217" s="41" t="s">
        <v>1291</v>
      </c>
    </row>
    <row r="218" spans="1:7" x14ac:dyDescent="0.25">
      <c r="B218" s="19" t="s">
        <v>447</v>
      </c>
      <c r="C218">
        <v>207</v>
      </c>
      <c r="D218" s="41" t="s">
        <v>404</v>
      </c>
      <c r="E218" s="53" t="s">
        <v>426</v>
      </c>
      <c r="F218" s="41"/>
      <c r="G218" s="41" t="s">
        <v>1292</v>
      </c>
    </row>
    <row r="219" spans="1:7" x14ac:dyDescent="0.25">
      <c r="A219" s="56">
        <v>24</v>
      </c>
      <c r="B219" s="19" t="s">
        <v>447</v>
      </c>
      <c r="C219">
        <v>208</v>
      </c>
      <c r="D219" s="41" t="s">
        <v>405</v>
      </c>
      <c r="E219" s="53" t="s">
        <v>427</v>
      </c>
      <c r="F219" s="41"/>
      <c r="G219" s="41" t="s">
        <v>1293</v>
      </c>
    </row>
    <row r="220" spans="1:7" x14ac:dyDescent="0.25">
      <c r="B220" s="19" t="s">
        <v>447</v>
      </c>
      <c r="C220">
        <v>209</v>
      </c>
      <c r="D220" s="41" t="s">
        <v>406</v>
      </c>
      <c r="E220" s="53" t="s">
        <v>428</v>
      </c>
      <c r="F220" s="41"/>
      <c r="G220" s="41" t="s">
        <v>1294</v>
      </c>
    </row>
    <row r="221" spans="1:7" x14ac:dyDescent="0.25">
      <c r="B221" s="19" t="s">
        <v>447</v>
      </c>
      <c r="C221">
        <v>210</v>
      </c>
      <c r="D221" s="41" t="s">
        <v>407</v>
      </c>
      <c r="E221" s="53" t="s">
        <v>429</v>
      </c>
      <c r="F221" s="41"/>
      <c r="G221" s="41" t="s">
        <v>1295</v>
      </c>
    </row>
    <row r="222" spans="1:7" x14ac:dyDescent="0.25">
      <c r="B222" s="19" t="s">
        <v>447</v>
      </c>
      <c r="C222">
        <v>211</v>
      </c>
      <c r="D222" s="41" t="s">
        <v>408</v>
      </c>
      <c r="E222" s="53" t="s">
        <v>430</v>
      </c>
      <c r="F222" s="41"/>
      <c r="G222" s="41" t="s">
        <v>1296</v>
      </c>
    </row>
    <row r="223" spans="1:7" x14ac:dyDescent="0.25">
      <c r="B223" s="19" t="s">
        <v>447</v>
      </c>
      <c r="C223">
        <v>212</v>
      </c>
      <c r="D223" s="41" t="s">
        <v>409</v>
      </c>
      <c r="E223" s="53" t="s">
        <v>431</v>
      </c>
      <c r="F223" s="41"/>
      <c r="G223" s="41" t="s">
        <v>1297</v>
      </c>
    </row>
    <row r="224" spans="1:7" x14ac:dyDescent="0.25">
      <c r="B224" s="19" t="s">
        <v>447</v>
      </c>
      <c r="C224">
        <v>213</v>
      </c>
      <c r="D224" s="41" t="s">
        <v>410</v>
      </c>
      <c r="E224" s="53" t="s">
        <v>432</v>
      </c>
      <c r="F224" s="41"/>
      <c r="G224" s="41" t="s">
        <v>1298</v>
      </c>
    </row>
    <row r="225" spans="1:7" x14ac:dyDescent="0.25">
      <c r="B225" s="19" t="s">
        <v>447</v>
      </c>
      <c r="C225">
        <v>214</v>
      </c>
      <c r="D225" s="41" t="s">
        <v>411</v>
      </c>
      <c r="E225" s="53" t="s">
        <v>433</v>
      </c>
      <c r="F225" s="41"/>
      <c r="G225" s="41" t="s">
        <v>1299</v>
      </c>
    </row>
    <row r="226" spans="1:7" x14ac:dyDescent="0.25">
      <c r="B226" s="19" t="s">
        <v>447</v>
      </c>
      <c r="C226">
        <v>215</v>
      </c>
      <c r="D226" s="41" t="s">
        <v>412</v>
      </c>
      <c r="E226" s="53" t="s">
        <v>434</v>
      </c>
      <c r="F226" s="41"/>
      <c r="G226" s="41" t="s">
        <v>1300</v>
      </c>
    </row>
    <row r="227" spans="1:7" x14ac:dyDescent="0.25">
      <c r="B227" s="19" t="s">
        <v>447</v>
      </c>
      <c r="C227">
        <v>216</v>
      </c>
      <c r="D227" s="41" t="s">
        <v>413</v>
      </c>
      <c r="E227" s="53" t="s">
        <v>435</v>
      </c>
      <c r="F227" s="41"/>
      <c r="G227" s="41" t="s">
        <v>1301</v>
      </c>
    </row>
    <row r="228" spans="1:7" x14ac:dyDescent="0.25">
      <c r="A228" s="56">
        <v>25</v>
      </c>
      <c r="B228" s="19" t="s">
        <v>447</v>
      </c>
      <c r="C228">
        <v>217</v>
      </c>
      <c r="D228" s="41" t="s">
        <v>414</v>
      </c>
      <c r="E228" s="53" t="s">
        <v>436</v>
      </c>
      <c r="F228" s="41"/>
      <c r="G228" s="41" t="s">
        <v>1302</v>
      </c>
    </row>
    <row r="229" spans="1:7" x14ac:dyDescent="0.25">
      <c r="B229" s="19" t="s">
        <v>447</v>
      </c>
      <c r="C229">
        <v>218</v>
      </c>
      <c r="D229" s="41" t="s">
        <v>415</v>
      </c>
      <c r="E229" s="53" t="s">
        <v>437</v>
      </c>
      <c r="F229" s="41"/>
      <c r="G229" s="41" t="s">
        <v>1303</v>
      </c>
    </row>
    <row r="230" spans="1:7" x14ac:dyDescent="0.25">
      <c r="B230" s="19" t="s">
        <v>447</v>
      </c>
      <c r="C230">
        <v>219</v>
      </c>
      <c r="D230" s="41" t="s">
        <v>416</v>
      </c>
      <c r="E230" s="53" t="s">
        <v>437</v>
      </c>
      <c r="F230" s="41"/>
      <c r="G230" s="41" t="s">
        <v>1304</v>
      </c>
    </row>
    <row r="231" spans="1:7" x14ac:dyDescent="0.25">
      <c r="B231" s="19" t="s">
        <v>447</v>
      </c>
      <c r="C231">
        <v>220</v>
      </c>
      <c r="D231" s="41" t="s">
        <v>417</v>
      </c>
      <c r="E231" s="53" t="s">
        <v>438</v>
      </c>
      <c r="F231" s="41"/>
      <c r="G231" s="41" t="s">
        <v>1305</v>
      </c>
    </row>
    <row r="232" spans="1:7" x14ac:dyDescent="0.25">
      <c r="B232" s="19" t="s">
        <v>447</v>
      </c>
      <c r="C232">
        <v>221</v>
      </c>
      <c r="D232" s="41" t="s">
        <v>418</v>
      </c>
      <c r="E232" s="53" t="s">
        <v>439</v>
      </c>
      <c r="F232" s="41"/>
      <c r="G232" s="41" t="s">
        <v>1306</v>
      </c>
    </row>
    <row r="233" spans="1:7" x14ac:dyDescent="0.25">
      <c r="B233" s="19" t="s">
        <v>447</v>
      </c>
      <c r="C233">
        <v>222</v>
      </c>
      <c r="D233" s="41" t="s">
        <v>419</v>
      </c>
      <c r="E233" s="53" t="s">
        <v>440</v>
      </c>
      <c r="F233" s="41"/>
      <c r="G233" s="41" t="s">
        <v>1307</v>
      </c>
    </row>
    <row r="234" spans="1:7" x14ac:dyDescent="0.25">
      <c r="B234" s="19" t="s">
        <v>447</v>
      </c>
      <c r="C234">
        <v>223</v>
      </c>
      <c r="D234" s="41" t="s">
        <v>420</v>
      </c>
      <c r="E234" s="53" t="s">
        <v>441</v>
      </c>
      <c r="F234" s="41"/>
      <c r="G234" s="41" t="s">
        <v>1308</v>
      </c>
    </row>
    <row r="235" spans="1:7" x14ac:dyDescent="0.25">
      <c r="B235" s="19" t="s">
        <v>447</v>
      </c>
      <c r="C235">
        <v>224</v>
      </c>
      <c r="D235" s="41" t="s">
        <v>421</v>
      </c>
      <c r="E235" s="53" t="s">
        <v>442</v>
      </c>
      <c r="F235" s="41"/>
      <c r="G235" s="41" t="s">
        <v>1309</v>
      </c>
    </row>
    <row r="236" spans="1:7" x14ac:dyDescent="0.25">
      <c r="B236" s="19" t="s">
        <v>447</v>
      </c>
      <c r="C236">
        <v>225</v>
      </c>
      <c r="D236" s="41" t="s">
        <v>422</v>
      </c>
      <c r="E236" s="53" t="s">
        <v>443</v>
      </c>
      <c r="F236" s="41"/>
      <c r="G236" s="41" t="s">
        <v>1310</v>
      </c>
    </row>
    <row r="237" spans="1:7" x14ac:dyDescent="0.25">
      <c r="A237" s="56">
        <v>26</v>
      </c>
      <c r="B237" s="19" t="s">
        <v>447</v>
      </c>
      <c r="C237">
        <v>226</v>
      </c>
      <c r="D237" s="41" t="s">
        <v>423</v>
      </c>
      <c r="E237" s="53" t="s">
        <v>444</v>
      </c>
      <c r="F237" s="41"/>
      <c r="G237" s="41" t="s">
        <v>1311</v>
      </c>
    </row>
    <row r="238" spans="1:7" x14ac:dyDescent="0.25">
      <c r="B238" s="19" t="s">
        <v>447</v>
      </c>
      <c r="C238">
        <v>227</v>
      </c>
      <c r="D238" s="41" t="s">
        <v>424</v>
      </c>
      <c r="E238" s="53" t="s">
        <v>445</v>
      </c>
      <c r="F238" s="41"/>
      <c r="G238" s="41" t="s">
        <v>1312</v>
      </c>
    </row>
    <row r="239" spans="1:7" x14ac:dyDescent="0.25">
      <c r="B239" s="19" t="s">
        <v>447</v>
      </c>
      <c r="C239">
        <v>228</v>
      </c>
      <c r="D239" s="41" t="s">
        <v>425</v>
      </c>
      <c r="E239" s="53" t="s">
        <v>446</v>
      </c>
      <c r="F239" s="41"/>
      <c r="G239" s="41" t="s">
        <v>1313</v>
      </c>
    </row>
    <row r="240" spans="1:7" x14ac:dyDescent="0.25">
      <c r="B240" s="19" t="s">
        <v>471</v>
      </c>
      <c r="C240">
        <v>229</v>
      </c>
      <c r="D240" s="41" t="s">
        <v>448</v>
      </c>
      <c r="E240" s="53" t="s">
        <v>460</v>
      </c>
      <c r="F240" s="41"/>
      <c r="G240" s="41" t="s">
        <v>1314</v>
      </c>
    </row>
    <row r="241" spans="1:7" x14ac:dyDescent="0.25">
      <c r="B241" s="19" t="s">
        <v>471</v>
      </c>
      <c r="C241">
        <v>230</v>
      </c>
      <c r="D241" s="41" t="s">
        <v>449</v>
      </c>
      <c r="E241" s="53" t="s">
        <v>461</v>
      </c>
      <c r="F241" s="41"/>
      <c r="G241" s="41" t="s">
        <v>1315</v>
      </c>
    </row>
    <row r="242" spans="1:7" x14ac:dyDescent="0.25">
      <c r="B242" s="19" t="s">
        <v>471</v>
      </c>
      <c r="C242">
        <v>231</v>
      </c>
      <c r="D242" s="41" t="s">
        <v>450</v>
      </c>
      <c r="E242" s="53" t="s">
        <v>462</v>
      </c>
      <c r="F242" s="41"/>
      <c r="G242" s="41" t="s">
        <v>1316</v>
      </c>
    </row>
    <row r="243" spans="1:7" x14ac:dyDescent="0.25">
      <c r="B243" s="19" t="s">
        <v>471</v>
      </c>
      <c r="C243">
        <v>232</v>
      </c>
      <c r="D243" s="41" t="s">
        <v>451</v>
      </c>
      <c r="E243" s="53" t="s">
        <v>463</v>
      </c>
      <c r="F243" s="41"/>
      <c r="G243" s="41" t="s">
        <v>1317</v>
      </c>
    </row>
    <row r="244" spans="1:7" x14ac:dyDescent="0.25">
      <c r="B244" s="19" t="s">
        <v>471</v>
      </c>
      <c r="C244">
        <v>233</v>
      </c>
      <c r="D244" s="41" t="s">
        <v>452</v>
      </c>
      <c r="E244" s="53" t="s">
        <v>464</v>
      </c>
      <c r="F244" s="41"/>
      <c r="G244" s="41" t="s">
        <v>1318</v>
      </c>
    </row>
    <row r="245" spans="1:7" x14ac:dyDescent="0.25">
      <c r="B245" s="19" t="s">
        <v>471</v>
      </c>
      <c r="C245">
        <v>234</v>
      </c>
      <c r="D245" s="41" t="s">
        <v>453</v>
      </c>
      <c r="E245" s="53" t="s">
        <v>465</v>
      </c>
      <c r="F245" s="41"/>
      <c r="G245" s="41" t="s">
        <v>1317</v>
      </c>
    </row>
    <row r="246" spans="1:7" x14ac:dyDescent="0.25">
      <c r="A246" s="56">
        <v>27</v>
      </c>
      <c r="B246" s="19" t="s">
        <v>471</v>
      </c>
      <c r="C246">
        <v>235</v>
      </c>
      <c r="D246" s="41" t="s">
        <v>454</v>
      </c>
      <c r="E246" s="53" t="s">
        <v>460</v>
      </c>
      <c r="F246" s="41"/>
      <c r="G246" s="41" t="s">
        <v>1319</v>
      </c>
    </row>
    <row r="247" spans="1:7" x14ac:dyDescent="0.25">
      <c r="B247" s="19" t="s">
        <v>471</v>
      </c>
      <c r="C247">
        <v>236</v>
      </c>
      <c r="D247" s="41" t="s">
        <v>455</v>
      </c>
      <c r="E247" s="53" t="s">
        <v>466</v>
      </c>
      <c r="F247" s="41"/>
      <c r="G247" s="41" t="s">
        <v>1320</v>
      </c>
    </row>
    <row r="248" spans="1:7" x14ac:dyDescent="0.25">
      <c r="B248" s="19" t="s">
        <v>471</v>
      </c>
      <c r="C248">
        <v>237</v>
      </c>
      <c r="D248" s="41" t="s">
        <v>456</v>
      </c>
      <c r="E248" s="53" t="s">
        <v>467</v>
      </c>
      <c r="F248" s="41"/>
      <c r="G248" s="41" t="s">
        <v>1321</v>
      </c>
    </row>
    <row r="249" spans="1:7" x14ac:dyDescent="0.25">
      <c r="B249" s="19" t="s">
        <v>471</v>
      </c>
      <c r="C249">
        <v>238</v>
      </c>
      <c r="D249" s="41" t="s">
        <v>457</v>
      </c>
      <c r="E249" s="53" t="s">
        <v>468</v>
      </c>
      <c r="F249" s="41"/>
      <c r="G249" s="41" t="s">
        <v>1322</v>
      </c>
    </row>
    <row r="250" spans="1:7" x14ac:dyDescent="0.25">
      <c r="B250" s="19" t="s">
        <v>471</v>
      </c>
      <c r="C250">
        <v>239</v>
      </c>
      <c r="D250" s="41" t="s">
        <v>458</v>
      </c>
      <c r="E250" s="53" t="s">
        <v>469</v>
      </c>
      <c r="F250" s="41"/>
      <c r="G250" s="41" t="s">
        <v>1323</v>
      </c>
    </row>
    <row r="251" spans="1:7" x14ac:dyDescent="0.25">
      <c r="B251" s="19" t="s">
        <v>471</v>
      </c>
      <c r="C251">
        <v>240</v>
      </c>
      <c r="D251" s="41" t="s">
        <v>459</v>
      </c>
      <c r="E251" s="53" t="s">
        <v>470</v>
      </c>
      <c r="F251" s="41"/>
      <c r="G251" s="41" t="s">
        <v>1324</v>
      </c>
    </row>
    <row r="252" spans="1:7" x14ac:dyDescent="0.25">
      <c r="B252" s="19" t="s">
        <v>524</v>
      </c>
      <c r="C252">
        <v>241</v>
      </c>
      <c r="D252" s="41" t="s">
        <v>525</v>
      </c>
      <c r="E252" s="53" t="s">
        <v>537</v>
      </c>
      <c r="F252" s="41"/>
      <c r="G252" s="41" t="s">
        <v>904</v>
      </c>
    </row>
    <row r="253" spans="1:7" x14ac:dyDescent="0.25">
      <c r="B253" s="19" t="s">
        <v>524</v>
      </c>
      <c r="C253">
        <v>242</v>
      </c>
      <c r="D253" s="41" t="s">
        <v>526</v>
      </c>
      <c r="E253" s="53" t="s">
        <v>538</v>
      </c>
      <c r="F253" s="41"/>
      <c r="G253" s="41" t="s">
        <v>1325</v>
      </c>
    </row>
    <row r="254" spans="1:7" x14ac:dyDescent="0.25">
      <c r="B254" s="19" t="s">
        <v>524</v>
      </c>
      <c r="C254">
        <v>243</v>
      </c>
      <c r="D254" s="41" t="s">
        <v>527</v>
      </c>
      <c r="E254" s="53" t="s">
        <v>539</v>
      </c>
      <c r="F254" s="41"/>
      <c r="G254" s="41" t="s">
        <v>1326</v>
      </c>
    </row>
    <row r="255" spans="1:7" x14ac:dyDescent="0.25">
      <c r="A255" s="56">
        <v>28</v>
      </c>
      <c r="B255" s="19" t="s">
        <v>524</v>
      </c>
      <c r="C255">
        <v>244</v>
      </c>
      <c r="D255" s="41" t="s">
        <v>528</v>
      </c>
      <c r="E255" s="53" t="s">
        <v>540</v>
      </c>
      <c r="F255" s="41"/>
      <c r="G255" s="41" t="s">
        <v>1327</v>
      </c>
    </row>
    <row r="256" spans="1:7" x14ac:dyDescent="0.25">
      <c r="B256" s="19" t="s">
        <v>524</v>
      </c>
      <c r="C256">
        <v>245</v>
      </c>
      <c r="D256" s="41" t="s">
        <v>529</v>
      </c>
      <c r="E256" s="53" t="s">
        <v>541</v>
      </c>
      <c r="F256" s="41"/>
      <c r="G256" s="41" t="s">
        <v>1328</v>
      </c>
    </row>
    <row r="257" spans="1:7" x14ac:dyDescent="0.25">
      <c r="B257" s="19" t="s">
        <v>524</v>
      </c>
      <c r="C257">
        <v>246</v>
      </c>
      <c r="D257" s="41" t="s">
        <v>530</v>
      </c>
      <c r="E257" s="53" t="s">
        <v>542</v>
      </c>
      <c r="F257" s="41"/>
      <c r="G257" s="41" t="s">
        <v>1329</v>
      </c>
    </row>
    <row r="258" spans="1:7" x14ac:dyDescent="0.25">
      <c r="B258" s="19" t="s">
        <v>524</v>
      </c>
      <c r="C258">
        <v>247</v>
      </c>
      <c r="D258" s="41" t="s">
        <v>531</v>
      </c>
      <c r="E258" s="53" t="s">
        <v>543</v>
      </c>
      <c r="F258" s="41"/>
      <c r="G258" s="41" t="s">
        <v>1330</v>
      </c>
    </row>
    <row r="259" spans="1:7" x14ac:dyDescent="0.25">
      <c r="B259" s="19" t="s">
        <v>524</v>
      </c>
      <c r="C259">
        <v>248</v>
      </c>
      <c r="D259" s="41" t="s">
        <v>532</v>
      </c>
      <c r="E259" s="53" t="s">
        <v>541</v>
      </c>
      <c r="F259" s="41"/>
      <c r="G259" s="41" t="s">
        <v>1328</v>
      </c>
    </row>
    <row r="260" spans="1:7" x14ac:dyDescent="0.25">
      <c r="B260" s="19" t="s">
        <v>524</v>
      </c>
      <c r="C260">
        <v>249</v>
      </c>
      <c r="D260" s="41" t="s">
        <v>533</v>
      </c>
      <c r="E260" s="53" t="s">
        <v>544</v>
      </c>
      <c r="F260" s="41"/>
      <c r="G260" s="41" t="s">
        <v>1331</v>
      </c>
    </row>
    <row r="261" spans="1:7" x14ac:dyDescent="0.25">
      <c r="B261" s="19" t="s">
        <v>524</v>
      </c>
      <c r="C261">
        <v>250</v>
      </c>
      <c r="D261" s="41" t="s">
        <v>534</v>
      </c>
      <c r="E261" s="53" t="s">
        <v>545</v>
      </c>
      <c r="F261" s="41"/>
      <c r="G261" s="41" t="s">
        <v>1332</v>
      </c>
    </row>
    <row r="262" spans="1:7" x14ac:dyDescent="0.25">
      <c r="B262" s="19" t="s">
        <v>524</v>
      </c>
      <c r="C262">
        <v>251</v>
      </c>
      <c r="D262" s="41" t="s">
        <v>535</v>
      </c>
      <c r="E262" s="53" t="s">
        <v>546</v>
      </c>
      <c r="F262" s="41"/>
      <c r="G262" s="41" t="s">
        <v>1332</v>
      </c>
    </row>
    <row r="263" spans="1:7" x14ac:dyDescent="0.25">
      <c r="B263" s="19" t="s">
        <v>524</v>
      </c>
      <c r="C263">
        <v>252</v>
      </c>
      <c r="D263" s="41" t="s">
        <v>536</v>
      </c>
      <c r="E263" s="53" t="s">
        <v>547</v>
      </c>
      <c r="F263" s="41"/>
      <c r="G263" s="41" t="s">
        <v>1333</v>
      </c>
    </row>
    <row r="264" spans="1:7" x14ac:dyDescent="0.25">
      <c r="A264" s="56">
        <v>29</v>
      </c>
      <c r="B264" s="19" t="s">
        <v>548</v>
      </c>
      <c r="C264">
        <v>253</v>
      </c>
      <c r="D264" s="41" t="s">
        <v>456</v>
      </c>
      <c r="E264" s="53" t="s">
        <v>467</v>
      </c>
      <c r="F264" s="41"/>
      <c r="G264" s="41" t="s">
        <v>1334</v>
      </c>
    </row>
    <row r="265" spans="1:7" x14ac:dyDescent="0.25">
      <c r="B265" s="19" t="s">
        <v>548</v>
      </c>
      <c r="C265">
        <v>254</v>
      </c>
      <c r="D265" s="41" t="s">
        <v>549</v>
      </c>
      <c r="E265" s="53" t="s">
        <v>560</v>
      </c>
      <c r="F265" s="41"/>
      <c r="G265" s="41" t="s">
        <v>1335</v>
      </c>
    </row>
    <row r="266" spans="1:7" x14ac:dyDescent="0.25">
      <c r="B266" s="19" t="s">
        <v>548</v>
      </c>
      <c r="C266">
        <v>255</v>
      </c>
      <c r="D266" s="41" t="s">
        <v>550</v>
      </c>
      <c r="E266" s="53" t="s">
        <v>561</v>
      </c>
      <c r="F266" s="41"/>
      <c r="G266" s="41" t="s">
        <v>1336</v>
      </c>
    </row>
    <row r="267" spans="1:7" x14ac:dyDescent="0.25">
      <c r="B267" s="19" t="s">
        <v>548</v>
      </c>
      <c r="C267">
        <v>256</v>
      </c>
      <c r="D267" s="41" t="s">
        <v>551</v>
      </c>
      <c r="E267" s="53" t="s">
        <v>562</v>
      </c>
      <c r="F267" s="41"/>
      <c r="G267" s="41" t="s">
        <v>1337</v>
      </c>
    </row>
    <row r="268" spans="1:7" x14ac:dyDescent="0.25">
      <c r="B268" s="19" t="s">
        <v>548</v>
      </c>
      <c r="C268">
        <v>257</v>
      </c>
      <c r="D268" s="41" t="s">
        <v>552</v>
      </c>
      <c r="E268" s="53" t="s">
        <v>563</v>
      </c>
      <c r="F268" s="41"/>
      <c r="G268" s="41" t="s">
        <v>1338</v>
      </c>
    </row>
    <row r="269" spans="1:7" x14ac:dyDescent="0.25">
      <c r="B269" s="19" t="s">
        <v>548</v>
      </c>
      <c r="C269">
        <v>258</v>
      </c>
      <c r="D269" s="41" t="s">
        <v>553</v>
      </c>
      <c r="E269" s="53" t="s">
        <v>564</v>
      </c>
      <c r="F269" s="41"/>
      <c r="G269" s="41" t="s">
        <v>1339</v>
      </c>
    </row>
    <row r="270" spans="1:7" x14ac:dyDescent="0.25">
      <c r="B270" s="19" t="s">
        <v>548</v>
      </c>
      <c r="C270">
        <v>259</v>
      </c>
      <c r="D270" s="41" t="s">
        <v>554</v>
      </c>
      <c r="E270" s="53" t="s">
        <v>565</v>
      </c>
      <c r="F270" s="41"/>
      <c r="G270" s="41" t="s">
        <v>1340</v>
      </c>
    </row>
    <row r="271" spans="1:7" x14ac:dyDescent="0.25">
      <c r="B271" s="19" t="s">
        <v>548</v>
      </c>
      <c r="C271">
        <v>260</v>
      </c>
      <c r="D271" s="41" t="s">
        <v>555</v>
      </c>
      <c r="E271" s="53" t="s">
        <v>566</v>
      </c>
      <c r="F271" s="41"/>
      <c r="G271" s="41" t="s">
        <v>1341</v>
      </c>
    </row>
    <row r="272" spans="1:7" x14ac:dyDescent="0.25">
      <c r="B272" s="19" t="s">
        <v>548</v>
      </c>
      <c r="C272">
        <v>261</v>
      </c>
      <c r="D272" s="41" t="s">
        <v>556</v>
      </c>
      <c r="E272" s="53" t="s">
        <v>567</v>
      </c>
      <c r="F272" s="41"/>
      <c r="G272" s="41" t="s">
        <v>1342</v>
      </c>
    </row>
    <row r="273" spans="1:7" x14ac:dyDescent="0.25">
      <c r="A273" s="56">
        <v>30</v>
      </c>
      <c r="B273" s="19" t="s">
        <v>548</v>
      </c>
      <c r="C273">
        <v>262</v>
      </c>
      <c r="D273" s="41" t="s">
        <v>557</v>
      </c>
      <c r="E273" s="53" t="s">
        <v>568</v>
      </c>
      <c r="F273" s="41"/>
      <c r="G273" s="41" t="s">
        <v>1343</v>
      </c>
    </row>
    <row r="274" spans="1:7" x14ac:dyDescent="0.25">
      <c r="B274" s="19" t="s">
        <v>548</v>
      </c>
      <c r="C274">
        <v>263</v>
      </c>
      <c r="D274" s="41" t="s">
        <v>558</v>
      </c>
      <c r="E274" s="53" t="s">
        <v>569</v>
      </c>
      <c r="F274" s="41"/>
      <c r="G274" s="41" t="s">
        <v>1342</v>
      </c>
    </row>
    <row r="275" spans="1:7" x14ac:dyDescent="0.25">
      <c r="B275" s="19" t="s">
        <v>548</v>
      </c>
      <c r="C275">
        <v>264</v>
      </c>
      <c r="D275" s="41" t="s">
        <v>559</v>
      </c>
      <c r="E275" s="53" t="s">
        <v>570</v>
      </c>
      <c r="F275" s="41"/>
      <c r="G275" s="41" t="s">
        <v>1344</v>
      </c>
    </row>
    <row r="276" spans="1:7" x14ac:dyDescent="0.25">
      <c r="B276" s="19" t="s">
        <v>571</v>
      </c>
      <c r="C276">
        <v>265</v>
      </c>
      <c r="D276" s="41" t="s">
        <v>572</v>
      </c>
      <c r="E276" s="53" t="s">
        <v>585</v>
      </c>
      <c r="F276" s="41"/>
      <c r="G276" s="41" t="s">
        <v>1345</v>
      </c>
    </row>
    <row r="277" spans="1:7" x14ac:dyDescent="0.25">
      <c r="B277" s="19" t="s">
        <v>571</v>
      </c>
      <c r="C277">
        <v>266</v>
      </c>
      <c r="D277" s="41" t="s">
        <v>573</v>
      </c>
      <c r="E277" s="53" t="s">
        <v>586</v>
      </c>
      <c r="F277" s="41"/>
      <c r="G277" s="41" t="s">
        <v>1346</v>
      </c>
    </row>
    <row r="278" spans="1:7" x14ac:dyDescent="0.25">
      <c r="B278" s="19" t="s">
        <v>571</v>
      </c>
      <c r="C278">
        <v>267</v>
      </c>
      <c r="D278" s="41" t="s">
        <v>574</v>
      </c>
      <c r="E278" s="53" t="s">
        <v>587</v>
      </c>
      <c r="F278" s="41"/>
      <c r="G278" s="41" t="s">
        <v>1347</v>
      </c>
    </row>
    <row r="279" spans="1:7" x14ac:dyDescent="0.25">
      <c r="B279" s="19" t="s">
        <v>571</v>
      </c>
      <c r="C279">
        <v>268</v>
      </c>
      <c r="D279" s="41" t="s">
        <v>575</v>
      </c>
      <c r="E279" s="53" t="s">
        <v>588</v>
      </c>
      <c r="F279" s="41"/>
      <c r="G279" s="41" t="s">
        <v>1348</v>
      </c>
    </row>
    <row r="280" spans="1:7" x14ac:dyDescent="0.25">
      <c r="B280" s="19" t="s">
        <v>571</v>
      </c>
      <c r="C280">
        <v>269</v>
      </c>
      <c r="D280" s="41" t="s">
        <v>576</v>
      </c>
      <c r="E280" s="53" t="s">
        <v>589</v>
      </c>
      <c r="F280" s="41"/>
      <c r="G280" s="41" t="s">
        <v>1349</v>
      </c>
    </row>
    <row r="281" spans="1:7" x14ac:dyDescent="0.25">
      <c r="B281" s="19" t="s">
        <v>571</v>
      </c>
      <c r="C281">
        <v>270</v>
      </c>
      <c r="D281" s="41" t="s">
        <v>577</v>
      </c>
      <c r="E281" s="53" t="s">
        <v>590</v>
      </c>
      <c r="F281" s="41"/>
      <c r="G281" s="41" t="s">
        <v>1350</v>
      </c>
    </row>
    <row r="282" spans="1:7" x14ac:dyDescent="0.25">
      <c r="A282" s="56">
        <v>31</v>
      </c>
      <c r="B282" s="19" t="s">
        <v>571</v>
      </c>
      <c r="C282">
        <v>271</v>
      </c>
      <c r="D282" s="41" t="s">
        <v>578</v>
      </c>
      <c r="E282" s="53" t="s">
        <v>591</v>
      </c>
      <c r="F282" s="41"/>
      <c r="G282" s="41" t="s">
        <v>1351</v>
      </c>
    </row>
    <row r="283" spans="1:7" x14ac:dyDescent="0.25">
      <c r="B283" s="19" t="s">
        <v>571</v>
      </c>
      <c r="C283">
        <v>272</v>
      </c>
      <c r="D283" s="41" t="s">
        <v>579</v>
      </c>
      <c r="E283" s="53" t="s">
        <v>592</v>
      </c>
      <c r="F283" s="41"/>
      <c r="G283" s="41" t="s">
        <v>1352</v>
      </c>
    </row>
    <row r="284" spans="1:7" x14ac:dyDescent="0.25">
      <c r="B284" s="19" t="s">
        <v>571</v>
      </c>
      <c r="C284">
        <v>273</v>
      </c>
      <c r="D284" s="41" t="s">
        <v>580</v>
      </c>
      <c r="E284" s="53" t="s">
        <v>593</v>
      </c>
      <c r="F284" s="41"/>
      <c r="G284" s="41" t="s">
        <v>1353</v>
      </c>
    </row>
    <row r="285" spans="1:7" x14ac:dyDescent="0.25">
      <c r="B285" s="19" t="s">
        <v>571</v>
      </c>
      <c r="C285">
        <v>274</v>
      </c>
      <c r="D285" s="41" t="s">
        <v>581</v>
      </c>
      <c r="E285" s="53" t="s">
        <v>594</v>
      </c>
      <c r="F285" s="41"/>
      <c r="G285" s="41" t="s">
        <v>1354</v>
      </c>
    </row>
    <row r="286" spans="1:7" x14ac:dyDescent="0.25">
      <c r="B286" s="19" t="s">
        <v>571</v>
      </c>
      <c r="C286">
        <v>275</v>
      </c>
      <c r="D286" s="41" t="s">
        <v>582</v>
      </c>
      <c r="E286" s="53" t="s">
        <v>595</v>
      </c>
      <c r="F286" s="41"/>
      <c r="G286" s="41" t="s">
        <v>1355</v>
      </c>
    </row>
    <row r="287" spans="1:7" x14ac:dyDescent="0.25">
      <c r="B287" s="19" t="s">
        <v>571</v>
      </c>
      <c r="C287">
        <v>276</v>
      </c>
      <c r="D287" s="41" t="s">
        <v>583</v>
      </c>
      <c r="E287" s="53" t="s">
        <v>596</v>
      </c>
      <c r="F287" s="41"/>
      <c r="G287" s="41" t="s">
        <v>1356</v>
      </c>
    </row>
    <row r="288" spans="1:7" x14ac:dyDescent="0.25">
      <c r="B288" s="19" t="s">
        <v>571</v>
      </c>
      <c r="C288">
        <v>277</v>
      </c>
      <c r="D288" s="41" t="s">
        <v>584</v>
      </c>
      <c r="E288" s="53" t="s">
        <v>597</v>
      </c>
      <c r="F288" s="41"/>
      <c r="G288" s="41" t="s">
        <v>1368</v>
      </c>
    </row>
    <row r="289" spans="1:7" x14ac:dyDescent="0.25">
      <c r="B289" s="19" t="s">
        <v>610</v>
      </c>
      <c r="C289">
        <v>278</v>
      </c>
      <c r="D289" s="41" t="s">
        <v>598</v>
      </c>
      <c r="E289" s="53" t="s">
        <v>611</v>
      </c>
      <c r="F289" s="41"/>
      <c r="G289" s="41" t="s">
        <v>1357</v>
      </c>
    </row>
    <row r="290" spans="1:7" x14ac:dyDescent="0.25">
      <c r="B290" s="19" t="s">
        <v>610</v>
      </c>
      <c r="C290">
        <v>279</v>
      </c>
      <c r="D290" s="41" t="s">
        <v>599</v>
      </c>
      <c r="E290" s="53" t="s">
        <v>612</v>
      </c>
      <c r="F290" s="41"/>
      <c r="G290" s="41" t="s">
        <v>1358</v>
      </c>
    </row>
    <row r="291" spans="1:7" x14ac:dyDescent="0.25">
      <c r="A291" s="56">
        <v>32</v>
      </c>
      <c r="B291" s="19" t="s">
        <v>610</v>
      </c>
      <c r="C291">
        <v>280</v>
      </c>
      <c r="D291" s="41" t="s">
        <v>600</v>
      </c>
      <c r="E291" s="53" t="s">
        <v>613</v>
      </c>
      <c r="F291" s="41"/>
      <c r="G291" s="41" t="s">
        <v>1359</v>
      </c>
    </row>
    <row r="292" spans="1:7" x14ac:dyDescent="0.25">
      <c r="B292" s="19" t="s">
        <v>610</v>
      </c>
      <c r="C292">
        <v>281</v>
      </c>
      <c r="D292" s="41" t="s">
        <v>601</v>
      </c>
      <c r="E292" s="53" t="s">
        <v>614</v>
      </c>
      <c r="F292" s="41"/>
      <c r="G292" s="41" t="s">
        <v>1357</v>
      </c>
    </row>
    <row r="293" spans="1:7" x14ac:dyDescent="0.25">
      <c r="B293" s="19" t="s">
        <v>610</v>
      </c>
      <c r="C293">
        <v>282</v>
      </c>
      <c r="D293" s="41" t="s">
        <v>602</v>
      </c>
      <c r="E293" s="53" t="s">
        <v>615</v>
      </c>
      <c r="F293" s="41"/>
      <c r="G293" s="41" t="s">
        <v>1360</v>
      </c>
    </row>
    <row r="294" spans="1:7" x14ac:dyDescent="0.25">
      <c r="B294" s="19" t="s">
        <v>610</v>
      </c>
      <c r="C294">
        <v>283</v>
      </c>
      <c r="D294" s="41" t="s">
        <v>603</v>
      </c>
      <c r="E294" s="53" t="s">
        <v>616</v>
      </c>
      <c r="F294" s="41"/>
      <c r="G294" s="41" t="s">
        <v>1361</v>
      </c>
    </row>
    <row r="295" spans="1:7" x14ac:dyDescent="0.25">
      <c r="B295" s="19" t="s">
        <v>610</v>
      </c>
      <c r="C295">
        <v>284</v>
      </c>
      <c r="D295" s="41" t="s">
        <v>604</v>
      </c>
      <c r="E295" s="53" t="s">
        <v>617</v>
      </c>
      <c r="F295" s="41"/>
      <c r="G295" s="41" t="s">
        <v>1362</v>
      </c>
    </row>
    <row r="296" spans="1:7" x14ac:dyDescent="0.25">
      <c r="B296" s="19" t="s">
        <v>610</v>
      </c>
      <c r="C296">
        <v>285</v>
      </c>
      <c r="D296" s="41" t="s">
        <v>605</v>
      </c>
      <c r="E296" s="53" t="s">
        <v>618</v>
      </c>
      <c r="F296" s="41"/>
      <c r="G296" s="41" t="s">
        <v>1363</v>
      </c>
    </row>
    <row r="297" spans="1:7" x14ac:dyDescent="0.25">
      <c r="B297" s="19" t="s">
        <v>610</v>
      </c>
      <c r="C297">
        <v>286</v>
      </c>
      <c r="D297" s="41" t="s">
        <v>606</v>
      </c>
      <c r="E297" s="53" t="s">
        <v>619</v>
      </c>
      <c r="F297" s="41"/>
      <c r="G297" s="41" t="s">
        <v>1364</v>
      </c>
    </row>
    <row r="298" spans="1:7" x14ac:dyDescent="0.25">
      <c r="B298" s="19" t="s">
        <v>610</v>
      </c>
      <c r="C298">
        <v>287</v>
      </c>
      <c r="D298" s="41" t="s">
        <v>607</v>
      </c>
      <c r="E298" s="53" t="s">
        <v>620</v>
      </c>
      <c r="F298" s="41"/>
      <c r="G298" s="41" t="s">
        <v>1365</v>
      </c>
    </row>
    <row r="299" spans="1:7" x14ac:dyDescent="0.25">
      <c r="B299" s="19" t="s">
        <v>610</v>
      </c>
      <c r="C299">
        <v>288</v>
      </c>
      <c r="D299" s="41" t="s">
        <v>608</v>
      </c>
      <c r="E299" s="53" t="s">
        <v>621</v>
      </c>
      <c r="F299" s="41"/>
      <c r="G299" s="41" t="s">
        <v>1366</v>
      </c>
    </row>
    <row r="300" spans="1:7" x14ac:dyDescent="0.25">
      <c r="A300" s="56">
        <v>33</v>
      </c>
      <c r="B300" s="19" t="s">
        <v>610</v>
      </c>
      <c r="C300">
        <v>289</v>
      </c>
      <c r="D300" s="41" t="s">
        <v>609</v>
      </c>
      <c r="E300" s="53" t="s">
        <v>622</v>
      </c>
      <c r="F300" s="41"/>
      <c r="G300" s="41" t="s">
        <v>1367</v>
      </c>
    </row>
    <row r="301" spans="1:7" x14ac:dyDescent="0.25">
      <c r="B301" s="19" t="s">
        <v>1382</v>
      </c>
      <c r="C301">
        <v>290</v>
      </c>
      <c r="D301" s="41" t="s">
        <v>623</v>
      </c>
      <c r="E301" s="53" t="s">
        <v>636</v>
      </c>
      <c r="F301" s="41"/>
      <c r="G301" s="41" t="s">
        <v>1369</v>
      </c>
    </row>
    <row r="302" spans="1:7" x14ac:dyDescent="0.25">
      <c r="B302" s="19" t="s">
        <v>1382</v>
      </c>
      <c r="C302">
        <v>291</v>
      </c>
      <c r="D302" s="41" t="s">
        <v>624</v>
      </c>
      <c r="E302" s="53" t="s">
        <v>637</v>
      </c>
      <c r="F302" s="41"/>
      <c r="G302" s="41" t="s">
        <v>1370</v>
      </c>
    </row>
    <row r="303" spans="1:7" x14ac:dyDescent="0.25">
      <c r="B303" s="19" t="s">
        <v>1382</v>
      </c>
      <c r="C303">
        <v>292</v>
      </c>
      <c r="D303" s="41" t="s">
        <v>625</v>
      </c>
      <c r="E303" s="53" t="s">
        <v>638</v>
      </c>
      <c r="F303" s="41"/>
      <c r="G303" s="41" t="s">
        <v>1371</v>
      </c>
    </row>
    <row r="304" spans="1:7" x14ac:dyDescent="0.25">
      <c r="B304" s="19" t="s">
        <v>1382</v>
      </c>
      <c r="C304">
        <v>293</v>
      </c>
      <c r="D304" s="41" t="s">
        <v>626</v>
      </c>
      <c r="E304" s="53" t="s">
        <v>639</v>
      </c>
      <c r="F304" s="41"/>
      <c r="G304" s="41" t="s">
        <v>1372</v>
      </c>
    </row>
    <row r="305" spans="1:7" x14ac:dyDescent="0.25">
      <c r="B305" s="19" t="s">
        <v>1382</v>
      </c>
      <c r="C305">
        <v>294</v>
      </c>
      <c r="D305" s="41" t="s">
        <v>627</v>
      </c>
      <c r="E305" s="53" t="s">
        <v>640</v>
      </c>
      <c r="F305" s="41"/>
      <c r="G305" s="41" t="s">
        <v>1373</v>
      </c>
    </row>
    <row r="306" spans="1:7" x14ac:dyDescent="0.25">
      <c r="B306" s="19" t="s">
        <v>1382</v>
      </c>
      <c r="C306">
        <v>295</v>
      </c>
      <c r="D306" s="41" t="s">
        <v>628</v>
      </c>
      <c r="E306" s="53" t="s">
        <v>641</v>
      </c>
      <c r="F306" s="41"/>
      <c r="G306" s="41" t="s">
        <v>1374</v>
      </c>
    </row>
    <row r="307" spans="1:7" x14ac:dyDescent="0.25">
      <c r="B307" s="19" t="s">
        <v>1382</v>
      </c>
      <c r="C307">
        <v>296</v>
      </c>
      <c r="D307" s="41" t="s">
        <v>629</v>
      </c>
      <c r="E307" s="53" t="s">
        <v>642</v>
      </c>
      <c r="F307" s="41"/>
      <c r="G307" s="41" t="s">
        <v>1375</v>
      </c>
    </row>
    <row r="308" spans="1:7" x14ac:dyDescent="0.25">
      <c r="B308" s="19" t="s">
        <v>1382</v>
      </c>
      <c r="C308">
        <v>297</v>
      </c>
      <c r="D308" s="41" t="s">
        <v>630</v>
      </c>
      <c r="E308" s="53" t="s">
        <v>643</v>
      </c>
      <c r="F308" s="41"/>
      <c r="G308" s="41" t="s">
        <v>1376</v>
      </c>
    </row>
    <row r="309" spans="1:7" x14ac:dyDescent="0.25">
      <c r="A309" s="56">
        <v>34</v>
      </c>
      <c r="B309" s="19" t="s">
        <v>1382</v>
      </c>
      <c r="C309">
        <v>298</v>
      </c>
      <c r="D309" s="41" t="s">
        <v>631</v>
      </c>
      <c r="E309" s="53" t="s">
        <v>644</v>
      </c>
      <c r="F309" s="41"/>
      <c r="G309" s="41" t="s">
        <v>1377</v>
      </c>
    </row>
    <row r="310" spans="1:7" x14ac:dyDescent="0.25">
      <c r="B310" s="19" t="s">
        <v>1382</v>
      </c>
      <c r="C310">
        <v>299</v>
      </c>
      <c r="D310" s="41" t="s">
        <v>632</v>
      </c>
      <c r="E310" s="53" t="s">
        <v>645</v>
      </c>
      <c r="F310" s="41"/>
      <c r="G310" s="41" t="s">
        <v>1378</v>
      </c>
    </row>
    <row r="311" spans="1:7" x14ac:dyDescent="0.25">
      <c r="B311" s="19" t="s">
        <v>1382</v>
      </c>
      <c r="C311">
        <v>300</v>
      </c>
      <c r="D311" s="41" t="s">
        <v>633</v>
      </c>
      <c r="E311" s="53" t="s">
        <v>646</v>
      </c>
      <c r="F311" s="41"/>
      <c r="G311" s="41" t="s">
        <v>1379</v>
      </c>
    </row>
    <row r="312" spans="1:7" x14ac:dyDescent="0.25">
      <c r="B312" s="19" t="s">
        <v>1382</v>
      </c>
      <c r="C312">
        <v>301</v>
      </c>
      <c r="D312" s="41" t="s">
        <v>634</v>
      </c>
      <c r="E312" s="53" t="s">
        <v>647</v>
      </c>
      <c r="F312" s="41"/>
      <c r="G312" s="41" t="s">
        <v>1380</v>
      </c>
    </row>
    <row r="313" spans="1:7" x14ac:dyDescent="0.25">
      <c r="B313" s="19" t="s">
        <v>1382</v>
      </c>
      <c r="C313">
        <v>302</v>
      </c>
      <c r="D313" s="41" t="s">
        <v>635</v>
      </c>
      <c r="E313" s="53" t="s">
        <v>648</v>
      </c>
      <c r="F313" s="41"/>
      <c r="G313" s="41" t="s">
        <v>1381</v>
      </c>
    </row>
    <row r="314" spans="1:7" x14ac:dyDescent="0.25">
      <c r="B314" s="19" t="s">
        <v>679</v>
      </c>
      <c r="C314">
        <v>303</v>
      </c>
      <c r="D314" s="41" t="s">
        <v>655</v>
      </c>
      <c r="E314" s="53" t="s">
        <v>665</v>
      </c>
      <c r="F314" s="41"/>
      <c r="G314" s="41" t="s">
        <v>1383</v>
      </c>
    </row>
    <row r="315" spans="1:7" x14ac:dyDescent="0.25">
      <c r="B315" s="19" t="s">
        <v>679</v>
      </c>
      <c r="C315">
        <v>304</v>
      </c>
      <c r="D315" s="41" t="s">
        <v>656</v>
      </c>
      <c r="E315" s="53" t="s">
        <v>666</v>
      </c>
      <c r="F315" s="41"/>
      <c r="G315" s="41" t="s">
        <v>1384</v>
      </c>
    </row>
    <row r="316" spans="1:7" x14ac:dyDescent="0.25">
      <c r="B316" s="19" t="s">
        <v>679</v>
      </c>
      <c r="C316">
        <v>305</v>
      </c>
      <c r="D316" s="41" t="s">
        <v>649</v>
      </c>
      <c r="E316" s="53" t="s">
        <v>667</v>
      </c>
      <c r="F316" s="41"/>
      <c r="G316" s="41" t="s">
        <v>1383</v>
      </c>
    </row>
    <row r="317" spans="1:7" x14ac:dyDescent="0.25">
      <c r="B317" s="19" t="s">
        <v>679</v>
      </c>
      <c r="C317">
        <v>306</v>
      </c>
      <c r="D317" s="41" t="s">
        <v>657</v>
      </c>
      <c r="E317" s="53" t="s">
        <v>668</v>
      </c>
      <c r="F317" s="41"/>
      <c r="G317" s="41" t="s">
        <v>1385</v>
      </c>
    </row>
    <row r="318" spans="1:7" x14ac:dyDescent="0.25">
      <c r="A318" s="56">
        <v>35</v>
      </c>
      <c r="B318" s="19" t="s">
        <v>679</v>
      </c>
      <c r="C318">
        <v>307</v>
      </c>
      <c r="D318" s="41" t="s">
        <v>650</v>
      </c>
      <c r="E318" s="53" t="s">
        <v>669</v>
      </c>
      <c r="F318" s="41"/>
      <c r="G318" s="41" t="s">
        <v>1386</v>
      </c>
    </row>
    <row r="319" spans="1:7" x14ac:dyDescent="0.25">
      <c r="B319" s="19" t="s">
        <v>679</v>
      </c>
      <c r="C319">
        <v>308</v>
      </c>
      <c r="D319" s="41" t="s">
        <v>658</v>
      </c>
      <c r="E319" s="53" t="s">
        <v>669</v>
      </c>
      <c r="F319" s="41"/>
      <c r="G319" s="41" t="s">
        <v>1387</v>
      </c>
    </row>
    <row r="320" spans="1:7" x14ac:dyDescent="0.25">
      <c r="B320" s="19" t="s">
        <v>679</v>
      </c>
      <c r="C320">
        <v>309</v>
      </c>
      <c r="D320" s="41" t="s">
        <v>600</v>
      </c>
      <c r="E320" s="53" t="s">
        <v>613</v>
      </c>
      <c r="F320" s="41"/>
      <c r="G320" s="41" t="s">
        <v>1359</v>
      </c>
    </row>
    <row r="321" spans="1:7" x14ac:dyDescent="0.25">
      <c r="B321" s="19" t="s">
        <v>679</v>
      </c>
      <c r="C321">
        <v>310</v>
      </c>
      <c r="D321" s="41" t="s">
        <v>659</v>
      </c>
      <c r="E321" s="53" t="s">
        <v>670</v>
      </c>
      <c r="F321" s="41"/>
      <c r="G321" s="41" t="s">
        <v>1388</v>
      </c>
    </row>
    <row r="322" spans="1:7" x14ac:dyDescent="0.25">
      <c r="B322" s="19" t="s">
        <v>679</v>
      </c>
      <c r="C322">
        <v>311</v>
      </c>
      <c r="D322" s="41" t="s">
        <v>601</v>
      </c>
      <c r="E322" s="53" t="s">
        <v>614</v>
      </c>
      <c r="F322" s="41"/>
      <c r="G322" s="41" t="s">
        <v>1389</v>
      </c>
    </row>
    <row r="323" spans="1:7" x14ac:dyDescent="0.25">
      <c r="B323" s="19" t="s">
        <v>679</v>
      </c>
      <c r="C323">
        <v>312</v>
      </c>
      <c r="D323" s="41" t="s">
        <v>660</v>
      </c>
      <c r="E323" s="53" t="s">
        <v>671</v>
      </c>
      <c r="F323" s="41"/>
      <c r="G323" s="41" t="s">
        <v>1390</v>
      </c>
    </row>
    <row r="324" spans="1:7" x14ac:dyDescent="0.25">
      <c r="B324" s="19" t="s">
        <v>679</v>
      </c>
      <c r="C324">
        <v>313</v>
      </c>
      <c r="D324" s="41" t="s">
        <v>651</v>
      </c>
      <c r="E324" s="53" t="s">
        <v>672</v>
      </c>
      <c r="F324" s="41"/>
      <c r="G324" s="41" t="s">
        <v>1391</v>
      </c>
    </row>
    <row r="325" spans="1:7" x14ac:dyDescent="0.25">
      <c r="B325" s="19" t="s">
        <v>679</v>
      </c>
      <c r="C325">
        <v>314</v>
      </c>
      <c r="D325" s="41" t="s">
        <v>661</v>
      </c>
      <c r="E325" s="53" t="s">
        <v>673</v>
      </c>
      <c r="F325" s="41"/>
      <c r="G325" s="41" t="s">
        <v>1392</v>
      </c>
    </row>
    <row r="326" spans="1:7" x14ac:dyDescent="0.25">
      <c r="B326" s="19" t="s">
        <v>679</v>
      </c>
      <c r="C326">
        <v>315</v>
      </c>
      <c r="D326" s="41" t="s">
        <v>652</v>
      </c>
      <c r="E326" s="53" t="s">
        <v>674</v>
      </c>
      <c r="F326" s="41"/>
      <c r="G326" s="41" t="s">
        <v>1393</v>
      </c>
    </row>
    <row r="327" spans="1:7" x14ac:dyDescent="0.25">
      <c r="A327" s="56">
        <v>36</v>
      </c>
      <c r="B327" s="19" t="s">
        <v>679</v>
      </c>
      <c r="C327">
        <v>316</v>
      </c>
      <c r="D327" s="41" t="s">
        <v>662</v>
      </c>
      <c r="E327" s="53" t="s">
        <v>675</v>
      </c>
      <c r="F327" s="41"/>
      <c r="G327" s="41" t="s">
        <v>1394</v>
      </c>
    </row>
    <row r="328" spans="1:7" x14ac:dyDescent="0.25">
      <c r="B328" s="19" t="s">
        <v>679</v>
      </c>
      <c r="C328">
        <v>317</v>
      </c>
      <c r="D328" s="41" t="s">
        <v>653</v>
      </c>
      <c r="E328" s="53" t="s">
        <v>676</v>
      </c>
      <c r="F328" s="41"/>
      <c r="G328" s="41" t="s">
        <v>1395</v>
      </c>
    </row>
    <row r="329" spans="1:7" x14ac:dyDescent="0.25">
      <c r="B329" s="19" t="s">
        <v>679</v>
      </c>
      <c r="C329">
        <v>318</v>
      </c>
      <c r="D329" s="41" t="s">
        <v>663</v>
      </c>
      <c r="E329" s="53" t="s">
        <v>676</v>
      </c>
      <c r="F329" s="41"/>
      <c r="G329" s="41" t="s">
        <v>1396</v>
      </c>
    </row>
    <row r="330" spans="1:7" x14ac:dyDescent="0.25">
      <c r="B330" s="19" t="s">
        <v>679</v>
      </c>
      <c r="C330">
        <v>319</v>
      </c>
      <c r="D330" s="41" t="s">
        <v>654</v>
      </c>
      <c r="E330" s="53" t="s">
        <v>677</v>
      </c>
      <c r="F330" s="41"/>
      <c r="G330" s="41" t="s">
        <v>1397</v>
      </c>
    </row>
    <row r="331" spans="1:7" x14ac:dyDescent="0.25">
      <c r="B331" s="19" t="s">
        <v>679</v>
      </c>
      <c r="C331">
        <v>320</v>
      </c>
      <c r="D331" s="41" t="s">
        <v>664</v>
      </c>
      <c r="E331" s="53" t="s">
        <v>678</v>
      </c>
      <c r="F331" s="41"/>
      <c r="G331" s="41" t="s">
        <v>1398</v>
      </c>
    </row>
    <row r="332" spans="1:7" x14ac:dyDescent="0.25">
      <c r="B332" s="19" t="s">
        <v>680</v>
      </c>
      <c r="C332">
        <v>321</v>
      </c>
      <c r="D332" s="41" t="s">
        <v>475</v>
      </c>
      <c r="E332" s="53" t="s">
        <v>500</v>
      </c>
      <c r="F332" s="41"/>
      <c r="G332" s="41" t="s">
        <v>1271</v>
      </c>
    </row>
    <row r="333" spans="1:7" x14ac:dyDescent="0.25">
      <c r="B333" s="19" t="s">
        <v>680</v>
      </c>
      <c r="C333">
        <v>322</v>
      </c>
      <c r="D333" s="41" t="s">
        <v>681</v>
      </c>
      <c r="E333" s="53" t="s">
        <v>696</v>
      </c>
      <c r="F333" s="41"/>
      <c r="G333" s="41" t="s">
        <v>1399</v>
      </c>
    </row>
    <row r="334" spans="1:7" x14ac:dyDescent="0.25">
      <c r="B334" s="19" t="s">
        <v>680</v>
      </c>
      <c r="C334">
        <v>323</v>
      </c>
      <c r="D334" s="41" t="s">
        <v>682</v>
      </c>
      <c r="E334" s="53" t="s">
        <v>697</v>
      </c>
      <c r="F334" s="41"/>
      <c r="G334" s="41" t="s">
        <v>1400</v>
      </c>
    </row>
    <row r="335" spans="1:7" x14ac:dyDescent="0.25">
      <c r="B335" s="19" t="s">
        <v>680</v>
      </c>
      <c r="C335">
        <v>324</v>
      </c>
      <c r="D335" s="41" t="s">
        <v>683</v>
      </c>
      <c r="E335" s="53" t="s">
        <v>698</v>
      </c>
      <c r="F335" s="41"/>
      <c r="G335" s="41" t="s">
        <v>1401</v>
      </c>
    </row>
    <row r="336" spans="1:7" x14ac:dyDescent="0.25">
      <c r="A336" s="56">
        <v>37</v>
      </c>
      <c r="B336" s="19" t="s">
        <v>680</v>
      </c>
      <c r="C336">
        <v>325</v>
      </c>
      <c r="D336" s="41" t="s">
        <v>495</v>
      </c>
      <c r="E336" s="53" t="s">
        <v>523</v>
      </c>
      <c r="F336" s="41"/>
      <c r="G336" s="41" t="s">
        <v>1402</v>
      </c>
    </row>
    <row r="337" spans="1:7" x14ac:dyDescent="0.25">
      <c r="B337" s="19" t="s">
        <v>680</v>
      </c>
      <c r="C337">
        <v>326</v>
      </c>
      <c r="D337" s="41" t="s">
        <v>493</v>
      </c>
      <c r="E337" s="53" t="s">
        <v>522</v>
      </c>
      <c r="F337" s="41"/>
      <c r="G337" s="41" t="s">
        <v>1289</v>
      </c>
    </row>
    <row r="338" spans="1:7" x14ac:dyDescent="0.25">
      <c r="B338" s="19" t="s">
        <v>680</v>
      </c>
      <c r="C338">
        <v>327</v>
      </c>
      <c r="D338" s="41" t="s">
        <v>408</v>
      </c>
      <c r="E338" s="53" t="s">
        <v>430</v>
      </c>
      <c r="F338" s="41"/>
      <c r="G338" s="41" t="s">
        <v>1296</v>
      </c>
    </row>
    <row r="339" spans="1:7" x14ac:dyDescent="0.25">
      <c r="B339" s="19" t="s">
        <v>680</v>
      </c>
      <c r="C339">
        <v>328</v>
      </c>
      <c r="D339" s="41" t="s">
        <v>684</v>
      </c>
      <c r="E339" s="53" t="s">
        <v>504</v>
      </c>
      <c r="F339" s="41"/>
      <c r="G339" s="41" t="s">
        <v>1269</v>
      </c>
    </row>
    <row r="340" spans="1:7" x14ac:dyDescent="0.25">
      <c r="B340" s="19" t="s">
        <v>680</v>
      </c>
      <c r="C340">
        <v>329</v>
      </c>
      <c r="D340" s="41" t="s">
        <v>685</v>
      </c>
      <c r="E340" s="53" t="s">
        <v>502</v>
      </c>
      <c r="F340" s="41"/>
      <c r="G340" s="41" t="s">
        <v>1267</v>
      </c>
    </row>
    <row r="341" spans="1:7" x14ac:dyDescent="0.25">
      <c r="B341" s="19" t="s">
        <v>680</v>
      </c>
      <c r="C341">
        <v>330</v>
      </c>
      <c r="D341" s="41" t="s">
        <v>472</v>
      </c>
      <c r="E341" s="53" t="s">
        <v>699</v>
      </c>
      <c r="F341" s="41"/>
      <c r="G341" s="41" t="s">
        <v>1265</v>
      </c>
    </row>
    <row r="342" spans="1:7" x14ac:dyDescent="0.25">
      <c r="B342" s="19" t="s">
        <v>680</v>
      </c>
      <c r="C342">
        <v>331</v>
      </c>
      <c r="D342" s="41" t="s">
        <v>686</v>
      </c>
      <c r="E342" s="53" t="s">
        <v>700</v>
      </c>
      <c r="F342" s="41"/>
      <c r="G342" s="41" t="s">
        <v>1403</v>
      </c>
    </row>
    <row r="343" spans="1:7" x14ac:dyDescent="0.25">
      <c r="B343" s="19" t="s">
        <v>680</v>
      </c>
      <c r="C343">
        <v>332</v>
      </c>
      <c r="D343" s="41" t="s">
        <v>687</v>
      </c>
      <c r="E343" s="53" t="s">
        <v>701</v>
      </c>
      <c r="F343" s="41"/>
      <c r="G343" s="41" t="s">
        <v>1404</v>
      </c>
    </row>
    <row r="344" spans="1:7" x14ac:dyDescent="0.25">
      <c r="B344" s="19" t="s">
        <v>680</v>
      </c>
      <c r="C344">
        <v>333</v>
      </c>
      <c r="D344" s="41" t="s">
        <v>688</v>
      </c>
      <c r="E344" s="53" t="s">
        <v>702</v>
      </c>
      <c r="F344" s="41"/>
      <c r="G344" s="41" t="s">
        <v>1404</v>
      </c>
    </row>
    <row r="345" spans="1:7" x14ac:dyDescent="0.25">
      <c r="A345" s="56">
        <v>38</v>
      </c>
      <c r="B345" s="19" t="s">
        <v>680</v>
      </c>
      <c r="C345">
        <v>334</v>
      </c>
      <c r="D345" s="41" t="s">
        <v>689</v>
      </c>
      <c r="E345" s="53" t="s">
        <v>703</v>
      </c>
      <c r="F345" s="41"/>
      <c r="G345" s="41" t="s">
        <v>1405</v>
      </c>
    </row>
    <row r="346" spans="1:7" x14ac:dyDescent="0.25">
      <c r="B346" s="19" t="s">
        <v>680</v>
      </c>
      <c r="C346">
        <v>335</v>
      </c>
      <c r="D346" s="41" t="s">
        <v>690</v>
      </c>
      <c r="E346" s="53" t="s">
        <v>704</v>
      </c>
      <c r="F346" s="41"/>
      <c r="G346" s="41" t="s">
        <v>1406</v>
      </c>
    </row>
    <row r="347" spans="1:7" x14ac:dyDescent="0.25">
      <c r="B347" s="19" t="s">
        <v>680</v>
      </c>
      <c r="C347">
        <v>336</v>
      </c>
      <c r="D347" s="41" t="s">
        <v>691</v>
      </c>
      <c r="E347" s="53" t="s">
        <v>705</v>
      </c>
      <c r="F347" s="41"/>
      <c r="G347" s="41" t="s">
        <v>1403</v>
      </c>
    </row>
    <row r="348" spans="1:7" x14ac:dyDescent="0.25">
      <c r="B348" s="19" t="s">
        <v>680</v>
      </c>
      <c r="C348">
        <v>337</v>
      </c>
      <c r="D348" s="41" t="s">
        <v>686</v>
      </c>
      <c r="E348" s="53" t="s">
        <v>700</v>
      </c>
      <c r="F348" s="41"/>
      <c r="G348" s="41" t="s">
        <v>1403</v>
      </c>
    </row>
    <row r="349" spans="1:7" x14ac:dyDescent="0.25">
      <c r="B349" s="19" t="s">
        <v>680</v>
      </c>
      <c r="C349">
        <v>338</v>
      </c>
      <c r="D349" s="41" t="s">
        <v>692</v>
      </c>
      <c r="E349" s="53" t="s">
        <v>706</v>
      </c>
      <c r="F349" s="41"/>
      <c r="G349" s="41" t="s">
        <v>1407</v>
      </c>
    </row>
    <row r="350" spans="1:7" x14ac:dyDescent="0.25">
      <c r="B350" s="19" t="s">
        <v>680</v>
      </c>
      <c r="C350">
        <v>339</v>
      </c>
      <c r="D350" s="41" t="s">
        <v>693</v>
      </c>
      <c r="E350" s="53" t="s">
        <v>707</v>
      </c>
      <c r="F350" s="41"/>
      <c r="G350" s="41" t="s">
        <v>1408</v>
      </c>
    </row>
    <row r="351" spans="1:7" x14ac:dyDescent="0.25">
      <c r="B351" s="19" t="s">
        <v>680</v>
      </c>
      <c r="C351">
        <v>340</v>
      </c>
      <c r="D351" s="41" t="s">
        <v>694</v>
      </c>
      <c r="E351" s="53" t="s">
        <v>708</v>
      </c>
      <c r="F351" s="41"/>
      <c r="G351" s="41" t="s">
        <v>1409</v>
      </c>
    </row>
    <row r="352" spans="1:7" x14ac:dyDescent="0.25">
      <c r="B352" s="19" t="s">
        <v>680</v>
      </c>
      <c r="C352">
        <v>341</v>
      </c>
      <c r="D352" s="41" t="s">
        <v>695</v>
      </c>
      <c r="E352" s="53" t="s">
        <v>709</v>
      </c>
      <c r="F352" s="41"/>
      <c r="G352" s="41" t="s">
        <v>1410</v>
      </c>
    </row>
    <row r="353" spans="1:7" x14ac:dyDescent="0.25">
      <c r="B353" s="19" t="s">
        <v>710</v>
      </c>
      <c r="C353">
        <v>342</v>
      </c>
      <c r="D353" s="41" t="s">
        <v>711</v>
      </c>
      <c r="E353" s="53" t="s">
        <v>715</v>
      </c>
      <c r="F353" s="41"/>
      <c r="G353" s="41" t="s">
        <v>1411</v>
      </c>
    </row>
    <row r="354" spans="1:7" x14ac:dyDescent="0.25">
      <c r="A354" s="56">
        <v>39</v>
      </c>
      <c r="B354" s="19" t="s">
        <v>710</v>
      </c>
      <c r="C354">
        <v>343</v>
      </c>
      <c r="D354" s="41" t="s">
        <v>712</v>
      </c>
      <c r="E354" s="53" t="s">
        <v>716</v>
      </c>
      <c r="F354" s="41"/>
      <c r="G354" s="41" t="s">
        <v>1412</v>
      </c>
    </row>
    <row r="355" spans="1:7" x14ac:dyDescent="0.25">
      <c r="B355" s="19" t="s">
        <v>710</v>
      </c>
      <c r="C355">
        <v>344</v>
      </c>
      <c r="D355" s="41" t="s">
        <v>713</v>
      </c>
      <c r="E355" s="53" t="s">
        <v>717</v>
      </c>
      <c r="F355" s="41"/>
      <c r="G355" s="41" t="s">
        <v>1413</v>
      </c>
    </row>
    <row r="356" spans="1:7" x14ac:dyDescent="0.25">
      <c r="B356" s="19" t="s">
        <v>710</v>
      </c>
      <c r="C356">
        <v>345</v>
      </c>
      <c r="D356" s="41" t="s">
        <v>714</v>
      </c>
      <c r="E356" s="53" t="s">
        <v>718</v>
      </c>
      <c r="F356" s="41"/>
      <c r="G356" s="41" t="s">
        <v>1414</v>
      </c>
    </row>
    <row r="357" spans="1:7" x14ac:dyDescent="0.25">
      <c r="B357" s="19" t="s">
        <v>741</v>
      </c>
      <c r="C357">
        <v>346</v>
      </c>
      <c r="D357" s="41" t="s">
        <v>719</v>
      </c>
      <c r="E357" s="53" t="s">
        <v>43</v>
      </c>
      <c r="F357" s="41"/>
      <c r="G357" s="41" t="s">
        <v>1018</v>
      </c>
    </row>
    <row r="358" spans="1:7" x14ac:dyDescent="0.25">
      <c r="B358" s="19" t="s">
        <v>741</v>
      </c>
      <c r="C358">
        <v>347</v>
      </c>
      <c r="D358" s="41" t="s">
        <v>720</v>
      </c>
      <c r="E358" s="53" t="s">
        <v>731</v>
      </c>
      <c r="F358" s="41"/>
      <c r="G358" s="41" t="s">
        <v>1415</v>
      </c>
    </row>
    <row r="359" spans="1:7" x14ac:dyDescent="0.25">
      <c r="B359" s="19" t="s">
        <v>741</v>
      </c>
      <c r="C359">
        <v>348</v>
      </c>
      <c r="D359" s="41" t="s">
        <v>721</v>
      </c>
      <c r="E359" s="53" t="s">
        <v>732</v>
      </c>
      <c r="F359" s="41"/>
      <c r="G359" s="41" t="s">
        <v>1416</v>
      </c>
    </row>
    <row r="360" spans="1:7" x14ac:dyDescent="0.25">
      <c r="B360" s="19" t="s">
        <v>741</v>
      </c>
      <c r="C360">
        <v>349</v>
      </c>
      <c r="D360" s="41" t="s">
        <v>107</v>
      </c>
      <c r="E360" s="53" t="s">
        <v>115</v>
      </c>
      <c r="F360" s="41"/>
      <c r="G360" s="41" t="s">
        <v>1057</v>
      </c>
    </row>
    <row r="361" spans="1:7" x14ac:dyDescent="0.25">
      <c r="B361" s="19" t="s">
        <v>741</v>
      </c>
      <c r="C361">
        <v>350</v>
      </c>
      <c r="D361" s="41" t="s">
        <v>722</v>
      </c>
      <c r="E361" s="53" t="s">
        <v>102</v>
      </c>
      <c r="F361" s="41"/>
      <c r="G361" s="41" t="s">
        <v>1417</v>
      </c>
    </row>
    <row r="362" spans="1:7" x14ac:dyDescent="0.25">
      <c r="B362" s="19" t="s">
        <v>741</v>
      </c>
      <c r="C362">
        <v>351</v>
      </c>
      <c r="D362" s="41" t="s">
        <v>723</v>
      </c>
      <c r="E362" s="53" t="s">
        <v>733</v>
      </c>
      <c r="F362" s="41"/>
      <c r="G362" s="41" t="s">
        <v>1418</v>
      </c>
    </row>
    <row r="363" spans="1:7" x14ac:dyDescent="0.25">
      <c r="A363" s="56">
        <v>40</v>
      </c>
      <c r="B363" s="19" t="s">
        <v>741</v>
      </c>
      <c r="C363">
        <v>352</v>
      </c>
      <c r="D363" s="41" t="s">
        <v>724</v>
      </c>
      <c r="E363" s="53" t="s">
        <v>734</v>
      </c>
      <c r="F363" s="41"/>
      <c r="G363" s="41" t="s">
        <v>1419</v>
      </c>
    </row>
    <row r="364" spans="1:7" x14ac:dyDescent="0.25">
      <c r="B364" s="19" t="s">
        <v>741</v>
      </c>
      <c r="C364">
        <v>353</v>
      </c>
      <c r="D364" s="41" t="s">
        <v>725</v>
      </c>
      <c r="E364" s="53" t="s">
        <v>735</v>
      </c>
      <c r="F364" s="41"/>
      <c r="G364" s="41" t="s">
        <v>1420</v>
      </c>
    </row>
    <row r="365" spans="1:7" x14ac:dyDescent="0.25">
      <c r="B365" s="19" t="s">
        <v>741</v>
      </c>
      <c r="C365">
        <v>354</v>
      </c>
      <c r="D365" s="41" t="s">
        <v>726</v>
      </c>
      <c r="E365" s="53" t="s">
        <v>736</v>
      </c>
      <c r="F365" s="41"/>
      <c r="G365" s="41" t="s">
        <v>1421</v>
      </c>
    </row>
    <row r="366" spans="1:7" x14ac:dyDescent="0.25">
      <c r="B366" s="19" t="s">
        <v>741</v>
      </c>
      <c r="C366">
        <v>355</v>
      </c>
      <c r="D366" s="41" t="s">
        <v>727</v>
      </c>
      <c r="E366" s="53" t="s">
        <v>737</v>
      </c>
      <c r="F366" s="41"/>
      <c r="G366" s="41" t="s">
        <v>1422</v>
      </c>
    </row>
    <row r="367" spans="1:7" x14ac:dyDescent="0.25">
      <c r="B367" s="19" t="s">
        <v>741</v>
      </c>
      <c r="C367">
        <v>356</v>
      </c>
      <c r="D367" s="41" t="s">
        <v>728</v>
      </c>
      <c r="E367" s="53" t="s">
        <v>738</v>
      </c>
      <c r="F367" s="41"/>
      <c r="G367" s="41" t="s">
        <v>1423</v>
      </c>
    </row>
    <row r="368" spans="1:7" x14ac:dyDescent="0.25">
      <c r="B368" s="19" t="s">
        <v>741</v>
      </c>
      <c r="C368">
        <v>357</v>
      </c>
      <c r="D368" s="41" t="s">
        <v>729</v>
      </c>
      <c r="E368" s="53" t="s">
        <v>739</v>
      </c>
      <c r="F368" s="41"/>
      <c r="G368" s="41" t="s">
        <v>1424</v>
      </c>
    </row>
    <row r="369" spans="1:7" x14ac:dyDescent="0.25">
      <c r="B369" s="19" t="s">
        <v>741</v>
      </c>
      <c r="C369">
        <v>358</v>
      </c>
      <c r="D369" s="41" t="s">
        <v>730</v>
      </c>
      <c r="E369" s="53" t="s">
        <v>740</v>
      </c>
      <c r="F369" s="41"/>
      <c r="G369" s="41" t="s">
        <v>1425</v>
      </c>
    </row>
    <row r="370" spans="1:7" x14ac:dyDescent="0.25">
      <c r="B370" s="19" t="s">
        <v>756</v>
      </c>
      <c r="C370">
        <v>359</v>
      </c>
      <c r="D370" s="41" t="s">
        <v>742</v>
      </c>
      <c r="E370" s="53" t="s">
        <v>750</v>
      </c>
      <c r="F370" s="41"/>
      <c r="G370" s="41" t="s">
        <v>1426</v>
      </c>
    </row>
    <row r="371" spans="1:7" x14ac:dyDescent="0.25">
      <c r="B371" s="19" t="s">
        <v>756</v>
      </c>
      <c r="C371">
        <v>360</v>
      </c>
      <c r="D371" s="41" t="s">
        <v>723</v>
      </c>
      <c r="E371" s="53" t="s">
        <v>733</v>
      </c>
      <c r="F371" s="41"/>
      <c r="G371" s="41" t="s">
        <v>1418</v>
      </c>
    </row>
    <row r="372" spans="1:7" x14ac:dyDescent="0.25">
      <c r="A372" s="56">
        <v>41</v>
      </c>
      <c r="B372" s="19" t="s">
        <v>756</v>
      </c>
      <c r="C372">
        <v>361</v>
      </c>
      <c r="D372" s="41" t="s">
        <v>743</v>
      </c>
      <c r="E372" s="53" t="s">
        <v>51</v>
      </c>
      <c r="F372" s="41"/>
      <c r="G372" s="41" t="s">
        <v>1026</v>
      </c>
    </row>
    <row r="373" spans="1:7" x14ac:dyDescent="0.25">
      <c r="B373" s="19" t="s">
        <v>756</v>
      </c>
      <c r="C373">
        <v>362</v>
      </c>
      <c r="D373" s="41" t="s">
        <v>744</v>
      </c>
      <c r="E373" s="53" t="s">
        <v>51</v>
      </c>
      <c r="F373" s="41"/>
      <c r="G373" s="41" t="s">
        <v>1026</v>
      </c>
    </row>
    <row r="374" spans="1:7" x14ac:dyDescent="0.25">
      <c r="B374" s="19" t="s">
        <v>756</v>
      </c>
      <c r="C374">
        <v>363</v>
      </c>
      <c r="D374" s="41" t="s">
        <v>745</v>
      </c>
      <c r="E374" s="53" t="s">
        <v>751</v>
      </c>
      <c r="F374" s="41"/>
      <c r="G374" s="41" t="s">
        <v>1427</v>
      </c>
    </row>
    <row r="375" spans="1:7" x14ac:dyDescent="0.25">
      <c r="B375" s="19" t="s">
        <v>756</v>
      </c>
      <c r="C375">
        <v>364</v>
      </c>
      <c r="D375" s="41" t="s">
        <v>88</v>
      </c>
      <c r="E375" s="53" t="s">
        <v>49</v>
      </c>
      <c r="F375" s="41"/>
      <c r="G375" s="41" t="s">
        <v>1024</v>
      </c>
    </row>
    <row r="376" spans="1:7" x14ac:dyDescent="0.25">
      <c r="B376" s="19" t="s">
        <v>756</v>
      </c>
      <c r="C376">
        <v>365</v>
      </c>
      <c r="D376" s="41" t="s">
        <v>91</v>
      </c>
      <c r="E376" s="53" t="s">
        <v>99</v>
      </c>
      <c r="F376" s="41"/>
      <c r="G376" s="41" t="s">
        <v>1428</v>
      </c>
    </row>
    <row r="377" spans="1:7" x14ac:dyDescent="0.25">
      <c r="B377" s="19" t="s">
        <v>756</v>
      </c>
      <c r="C377">
        <v>366</v>
      </c>
      <c r="D377" s="41" t="s">
        <v>746</v>
      </c>
      <c r="E377" s="53" t="s">
        <v>752</v>
      </c>
      <c r="F377" s="41"/>
      <c r="G377" s="41" t="s">
        <v>1429</v>
      </c>
    </row>
    <row r="378" spans="1:7" x14ac:dyDescent="0.25">
      <c r="B378" s="19" t="s">
        <v>756</v>
      </c>
      <c r="C378">
        <v>367</v>
      </c>
      <c r="D378" s="41" t="s">
        <v>63</v>
      </c>
      <c r="E378" s="53" t="s">
        <v>72</v>
      </c>
      <c r="F378" s="41"/>
      <c r="G378" s="41" t="s">
        <v>1030</v>
      </c>
    </row>
    <row r="379" spans="1:7" x14ac:dyDescent="0.25">
      <c r="B379" s="19" t="s">
        <v>756</v>
      </c>
      <c r="C379">
        <v>368</v>
      </c>
      <c r="D379" s="41" t="s">
        <v>747</v>
      </c>
      <c r="E379" s="53" t="s">
        <v>753</v>
      </c>
      <c r="F379" s="41"/>
      <c r="G379" s="41" t="s">
        <v>1430</v>
      </c>
    </row>
    <row r="380" spans="1:7" x14ac:dyDescent="0.25">
      <c r="B380" s="19" t="s">
        <v>756</v>
      </c>
      <c r="C380">
        <v>369</v>
      </c>
      <c r="D380" s="41" t="s">
        <v>748</v>
      </c>
      <c r="E380" s="53" t="s">
        <v>754</v>
      </c>
      <c r="F380" s="41"/>
      <c r="G380" s="41" t="s">
        <v>1431</v>
      </c>
    </row>
    <row r="381" spans="1:7" x14ac:dyDescent="0.25">
      <c r="A381" s="56">
        <v>42</v>
      </c>
      <c r="B381" s="19" t="s">
        <v>756</v>
      </c>
      <c r="C381">
        <v>370</v>
      </c>
      <c r="D381" s="41" t="s">
        <v>67</v>
      </c>
      <c r="E381" s="53" t="s">
        <v>76</v>
      </c>
      <c r="F381" s="41"/>
      <c r="G381" s="41" t="s">
        <v>1432</v>
      </c>
    </row>
    <row r="382" spans="1:7" x14ac:dyDescent="0.25">
      <c r="B382" s="19" t="s">
        <v>756</v>
      </c>
      <c r="C382">
        <v>371</v>
      </c>
      <c r="D382" s="41" t="s">
        <v>749</v>
      </c>
      <c r="E382" s="53" t="s">
        <v>755</v>
      </c>
      <c r="F382" s="41"/>
      <c r="G382" s="41" t="s">
        <v>1433</v>
      </c>
    </row>
    <row r="383" spans="1:7" x14ac:dyDescent="0.25">
      <c r="B383" s="19" t="s">
        <v>771</v>
      </c>
      <c r="C383">
        <v>372</v>
      </c>
      <c r="D383" s="41" t="s">
        <v>722</v>
      </c>
      <c r="E383" s="53" t="s">
        <v>102</v>
      </c>
      <c r="F383" s="41"/>
      <c r="G383" s="41" t="s">
        <v>1417</v>
      </c>
    </row>
    <row r="384" spans="1:7" x14ac:dyDescent="0.25">
      <c r="B384" s="19" t="s">
        <v>771</v>
      </c>
      <c r="C384">
        <v>373</v>
      </c>
      <c r="D384" s="41" t="s">
        <v>103</v>
      </c>
      <c r="E384" s="53" t="s">
        <v>112</v>
      </c>
      <c r="F384" s="41"/>
      <c r="G384" s="41" t="s">
        <v>1054</v>
      </c>
    </row>
    <row r="385" spans="1:7" x14ac:dyDescent="0.25">
      <c r="B385" s="19" t="s">
        <v>771</v>
      </c>
      <c r="C385">
        <v>374</v>
      </c>
      <c r="D385" s="41" t="s">
        <v>757</v>
      </c>
      <c r="E385" s="53" t="s">
        <v>50</v>
      </c>
      <c r="F385" s="41"/>
      <c r="G385" s="41" t="s">
        <v>1025</v>
      </c>
    </row>
    <row r="386" spans="1:7" x14ac:dyDescent="0.25">
      <c r="B386" s="19" t="s">
        <v>771</v>
      </c>
      <c r="C386">
        <v>375</v>
      </c>
      <c r="D386" s="41" t="s">
        <v>94</v>
      </c>
      <c r="E386" s="53" t="s">
        <v>101</v>
      </c>
      <c r="F386" s="41"/>
      <c r="G386" s="41" t="s">
        <v>1052</v>
      </c>
    </row>
    <row r="387" spans="1:7" x14ac:dyDescent="0.25">
      <c r="B387" s="19" t="s">
        <v>771</v>
      </c>
      <c r="C387">
        <v>376</v>
      </c>
      <c r="D387" s="41" t="s">
        <v>758</v>
      </c>
      <c r="E387" s="53" t="s">
        <v>765</v>
      </c>
      <c r="F387" s="41"/>
      <c r="G387" s="41" t="s">
        <v>1434</v>
      </c>
    </row>
    <row r="388" spans="1:7" x14ac:dyDescent="0.25">
      <c r="B388" s="19" t="s">
        <v>771</v>
      </c>
      <c r="C388">
        <v>377</v>
      </c>
      <c r="D388" s="41" t="s">
        <v>759</v>
      </c>
      <c r="E388" s="53" t="s">
        <v>766</v>
      </c>
      <c r="F388" s="41"/>
      <c r="G388" s="41" t="s">
        <v>1435</v>
      </c>
    </row>
    <row r="389" spans="1:7" x14ac:dyDescent="0.25">
      <c r="B389" s="19" t="s">
        <v>771</v>
      </c>
      <c r="C389">
        <v>378</v>
      </c>
      <c r="D389" s="41" t="s">
        <v>760</v>
      </c>
      <c r="E389" s="53" t="s">
        <v>767</v>
      </c>
      <c r="F389" s="41"/>
      <c r="G389" s="41" t="s">
        <v>1436</v>
      </c>
    </row>
    <row r="390" spans="1:7" x14ac:dyDescent="0.25">
      <c r="A390" s="56">
        <v>43</v>
      </c>
      <c r="B390" s="19" t="s">
        <v>771</v>
      </c>
      <c r="C390">
        <v>379</v>
      </c>
      <c r="D390" s="41" t="s">
        <v>106</v>
      </c>
      <c r="E390" s="53" t="s">
        <v>48</v>
      </c>
      <c r="F390" s="41"/>
      <c r="G390" s="41" t="s">
        <v>1023</v>
      </c>
    </row>
    <row r="391" spans="1:7" x14ac:dyDescent="0.25">
      <c r="B391" s="19" t="s">
        <v>771</v>
      </c>
      <c r="C391">
        <v>380</v>
      </c>
      <c r="D391" s="41" t="s">
        <v>761</v>
      </c>
      <c r="E391" s="53" t="s">
        <v>47</v>
      </c>
      <c r="F391" s="41"/>
      <c r="G391" s="41" t="s">
        <v>1417</v>
      </c>
    </row>
    <row r="392" spans="1:7" x14ac:dyDescent="0.25">
      <c r="B392" s="19" t="s">
        <v>771</v>
      </c>
      <c r="C392">
        <v>381</v>
      </c>
      <c r="D392" s="41" t="s">
        <v>762</v>
      </c>
      <c r="E392" s="53" t="s">
        <v>768</v>
      </c>
      <c r="F392" s="41"/>
      <c r="G392" s="41" t="s">
        <v>1437</v>
      </c>
    </row>
    <row r="393" spans="1:7" x14ac:dyDescent="0.25">
      <c r="B393" s="19" t="s">
        <v>771</v>
      </c>
      <c r="C393">
        <v>382</v>
      </c>
      <c r="D393" s="41" t="s">
        <v>105</v>
      </c>
      <c r="E393" s="53" t="s">
        <v>114</v>
      </c>
      <c r="F393" s="41"/>
      <c r="G393" s="41" t="s">
        <v>1056</v>
      </c>
    </row>
    <row r="394" spans="1:7" x14ac:dyDescent="0.25">
      <c r="B394" s="19" t="s">
        <v>771</v>
      </c>
      <c r="C394">
        <v>383</v>
      </c>
      <c r="D394" s="41" t="s">
        <v>763</v>
      </c>
      <c r="E394" s="53" t="s">
        <v>769</v>
      </c>
      <c r="F394" s="41"/>
      <c r="G394" s="41" t="s">
        <v>1438</v>
      </c>
    </row>
    <row r="395" spans="1:7" x14ac:dyDescent="0.25">
      <c r="B395" s="19" t="s">
        <v>771</v>
      </c>
      <c r="C395">
        <v>384</v>
      </c>
      <c r="D395" s="41" t="s">
        <v>764</v>
      </c>
      <c r="E395" s="53" t="s">
        <v>770</v>
      </c>
      <c r="F395" s="41"/>
      <c r="G395" s="41" t="s">
        <v>1439</v>
      </c>
    </row>
    <row r="396" spans="1:7" x14ac:dyDescent="0.25">
      <c r="B396" s="19" t="s">
        <v>784</v>
      </c>
      <c r="C396">
        <v>385</v>
      </c>
      <c r="D396" s="41" t="s">
        <v>107</v>
      </c>
      <c r="E396" s="53" t="s">
        <v>115</v>
      </c>
      <c r="F396" s="41"/>
      <c r="G396" s="41" t="s">
        <v>1057</v>
      </c>
    </row>
    <row r="397" spans="1:7" x14ac:dyDescent="0.25">
      <c r="B397" s="19" t="s">
        <v>784</v>
      </c>
      <c r="C397">
        <v>386</v>
      </c>
      <c r="D397" s="41" t="s">
        <v>108</v>
      </c>
      <c r="E397" s="53" t="s">
        <v>116</v>
      </c>
      <c r="F397" s="41"/>
      <c r="G397" s="41" t="s">
        <v>1058</v>
      </c>
    </row>
    <row r="398" spans="1:7" x14ac:dyDescent="0.25">
      <c r="B398" s="19" t="s">
        <v>784</v>
      </c>
      <c r="C398">
        <v>387</v>
      </c>
      <c r="D398" s="41" t="s">
        <v>772</v>
      </c>
      <c r="E398" s="53" t="s">
        <v>778</v>
      </c>
      <c r="F398" s="41"/>
      <c r="G398" s="41" t="s">
        <v>1440</v>
      </c>
    </row>
    <row r="399" spans="1:7" x14ac:dyDescent="0.25">
      <c r="A399" s="56">
        <v>44</v>
      </c>
      <c r="B399" s="19" t="s">
        <v>784</v>
      </c>
      <c r="C399">
        <v>388</v>
      </c>
      <c r="D399" s="41" t="s">
        <v>773</v>
      </c>
      <c r="E399" s="53" t="s">
        <v>779</v>
      </c>
      <c r="F399" s="41"/>
      <c r="G399" s="41" t="s">
        <v>1441</v>
      </c>
    </row>
    <row r="400" spans="1:7" x14ac:dyDescent="0.25">
      <c r="B400" s="19" t="s">
        <v>784</v>
      </c>
      <c r="C400">
        <v>389</v>
      </c>
      <c r="D400" s="41" t="s">
        <v>774</v>
      </c>
      <c r="E400" s="53" t="s">
        <v>780</v>
      </c>
      <c r="F400" s="41"/>
      <c r="G400" s="41" t="s">
        <v>1442</v>
      </c>
    </row>
    <row r="401" spans="1:7" x14ac:dyDescent="0.25">
      <c r="B401" s="19" t="s">
        <v>784</v>
      </c>
      <c r="C401">
        <v>390</v>
      </c>
      <c r="D401" s="41" t="s">
        <v>775</v>
      </c>
      <c r="E401" s="53" t="s">
        <v>781</v>
      </c>
      <c r="F401" s="41"/>
      <c r="G401" s="41" t="s">
        <v>1443</v>
      </c>
    </row>
    <row r="402" spans="1:7" x14ac:dyDescent="0.25">
      <c r="B402" s="19" t="s">
        <v>784</v>
      </c>
      <c r="C402">
        <v>391</v>
      </c>
      <c r="D402" s="41" t="s">
        <v>122</v>
      </c>
      <c r="E402" s="53" t="s">
        <v>131</v>
      </c>
      <c r="F402" s="41"/>
      <c r="G402" s="41" t="s">
        <v>1444</v>
      </c>
    </row>
    <row r="403" spans="1:7" x14ac:dyDescent="0.25">
      <c r="B403" s="19" t="s">
        <v>784</v>
      </c>
      <c r="C403">
        <v>392</v>
      </c>
      <c r="D403" s="41" t="s">
        <v>121</v>
      </c>
      <c r="E403" s="53" t="s">
        <v>130</v>
      </c>
      <c r="F403" s="41"/>
      <c r="G403" s="41" t="s">
        <v>1445</v>
      </c>
    </row>
    <row r="404" spans="1:7" x14ac:dyDescent="0.25">
      <c r="B404" s="19" t="s">
        <v>784</v>
      </c>
      <c r="C404">
        <v>393</v>
      </c>
      <c r="D404" s="41" t="s">
        <v>776</v>
      </c>
      <c r="E404" s="53" t="s">
        <v>782</v>
      </c>
      <c r="F404" s="41"/>
      <c r="G404" s="41" t="s">
        <v>1446</v>
      </c>
    </row>
    <row r="405" spans="1:7" x14ac:dyDescent="0.25">
      <c r="B405" s="19" t="s">
        <v>784</v>
      </c>
      <c r="C405">
        <v>394</v>
      </c>
      <c r="D405" s="41" t="s">
        <v>777</v>
      </c>
      <c r="E405" s="53" t="s">
        <v>783</v>
      </c>
      <c r="F405" s="41"/>
      <c r="G405" s="41" t="s">
        <v>1447</v>
      </c>
    </row>
    <row r="406" spans="1:7" x14ac:dyDescent="0.25">
      <c r="B406" s="19" t="s">
        <v>784</v>
      </c>
      <c r="C406">
        <v>395</v>
      </c>
      <c r="D406" s="41" t="s">
        <v>109</v>
      </c>
      <c r="E406" s="53" t="s">
        <v>117</v>
      </c>
      <c r="F406" s="41"/>
      <c r="G406" s="41" t="s">
        <v>1059</v>
      </c>
    </row>
    <row r="407" spans="1:7" x14ac:dyDescent="0.25">
      <c r="B407" s="19" t="s">
        <v>784</v>
      </c>
      <c r="C407">
        <v>396</v>
      </c>
      <c r="D407" s="41" t="s">
        <v>110</v>
      </c>
      <c r="E407" s="53" t="s">
        <v>118</v>
      </c>
      <c r="F407" s="41"/>
      <c r="G407" s="41" t="s">
        <v>1448</v>
      </c>
    </row>
    <row r="408" spans="1:7" x14ac:dyDescent="0.25">
      <c r="A408" s="56">
        <v>45</v>
      </c>
      <c r="B408" s="19" t="s">
        <v>784</v>
      </c>
      <c r="C408">
        <v>397</v>
      </c>
      <c r="D408" s="41" t="s">
        <v>111</v>
      </c>
      <c r="E408" s="53" t="s">
        <v>119</v>
      </c>
      <c r="F408" s="41"/>
      <c r="G408" s="41" t="s">
        <v>1061</v>
      </c>
    </row>
    <row r="409" spans="1:7" x14ac:dyDescent="0.25">
      <c r="B409" s="19" t="s">
        <v>784</v>
      </c>
      <c r="C409">
        <v>398</v>
      </c>
      <c r="D409" s="41" t="s">
        <v>120</v>
      </c>
      <c r="E409" s="53" t="s">
        <v>129</v>
      </c>
      <c r="F409" s="41"/>
      <c r="G409" s="41" t="s">
        <v>1062</v>
      </c>
    </row>
    <row r="410" spans="1:7" x14ac:dyDescent="0.25">
      <c r="B410" s="19" t="s">
        <v>795</v>
      </c>
      <c r="C410">
        <v>399</v>
      </c>
      <c r="D410" s="41" t="s">
        <v>721</v>
      </c>
      <c r="E410" s="53" t="s">
        <v>732</v>
      </c>
      <c r="F410" s="41"/>
      <c r="G410" s="41" t="s">
        <v>1416</v>
      </c>
    </row>
    <row r="411" spans="1:7" x14ac:dyDescent="0.25">
      <c r="B411" s="19" t="s">
        <v>795</v>
      </c>
      <c r="C411">
        <v>400</v>
      </c>
      <c r="D411" s="41" t="s">
        <v>785</v>
      </c>
      <c r="E411" s="53" t="s">
        <v>796</v>
      </c>
      <c r="F411" s="41"/>
      <c r="G411" s="41" t="s">
        <v>1449</v>
      </c>
    </row>
    <row r="412" spans="1:7" x14ac:dyDescent="0.25">
      <c r="B412" s="19" t="s">
        <v>795</v>
      </c>
      <c r="C412">
        <v>401</v>
      </c>
      <c r="D412" s="41" t="s">
        <v>786</v>
      </c>
      <c r="E412" s="53" t="s">
        <v>797</v>
      </c>
      <c r="F412" s="41"/>
      <c r="G412" s="41" t="s">
        <v>1450</v>
      </c>
    </row>
    <row r="413" spans="1:7" x14ac:dyDescent="0.25">
      <c r="B413" s="19" t="s">
        <v>795</v>
      </c>
      <c r="C413">
        <v>402</v>
      </c>
      <c r="D413" s="41" t="s">
        <v>787</v>
      </c>
      <c r="E413" s="53" t="s">
        <v>798</v>
      </c>
      <c r="F413" s="41"/>
      <c r="G413" s="41" t="s">
        <v>1451</v>
      </c>
    </row>
    <row r="414" spans="1:7" x14ac:dyDescent="0.25">
      <c r="B414" s="19" t="s">
        <v>795</v>
      </c>
      <c r="C414">
        <v>403</v>
      </c>
      <c r="D414" s="41" t="s">
        <v>788</v>
      </c>
      <c r="E414" s="53" t="s">
        <v>799</v>
      </c>
      <c r="F414" s="41"/>
      <c r="G414" s="41" t="s">
        <v>1452</v>
      </c>
    </row>
    <row r="415" spans="1:7" x14ac:dyDescent="0.25">
      <c r="B415" s="19" t="s">
        <v>795</v>
      </c>
      <c r="C415">
        <v>404</v>
      </c>
      <c r="D415" s="41" t="s">
        <v>789</v>
      </c>
      <c r="E415" s="53" t="s">
        <v>800</v>
      </c>
      <c r="F415" s="41"/>
      <c r="G415" s="41" t="s">
        <v>1453</v>
      </c>
    </row>
    <row r="416" spans="1:7" x14ac:dyDescent="0.25">
      <c r="B416" s="19" t="s">
        <v>795</v>
      </c>
      <c r="C416">
        <v>405</v>
      </c>
      <c r="D416" s="41" t="s">
        <v>790</v>
      </c>
      <c r="E416" s="53" t="s">
        <v>801</v>
      </c>
      <c r="F416" s="41"/>
      <c r="G416" s="41" t="s">
        <v>1454</v>
      </c>
    </row>
    <row r="417" spans="1:7" x14ac:dyDescent="0.25">
      <c r="A417" s="56">
        <v>46</v>
      </c>
      <c r="B417" s="19" t="s">
        <v>795</v>
      </c>
      <c r="C417">
        <v>406</v>
      </c>
      <c r="D417" s="41" t="s">
        <v>65</v>
      </c>
      <c r="E417" s="53" t="s">
        <v>74</v>
      </c>
      <c r="F417" s="41"/>
      <c r="G417" s="41" t="s">
        <v>1032</v>
      </c>
    </row>
    <row r="418" spans="1:7" x14ac:dyDescent="0.25">
      <c r="B418" s="19" t="s">
        <v>795</v>
      </c>
      <c r="C418">
        <v>407</v>
      </c>
      <c r="D418" s="41" t="s">
        <v>791</v>
      </c>
      <c r="E418" s="53" t="s">
        <v>802</v>
      </c>
      <c r="F418" s="41"/>
      <c r="G418" s="41" t="s">
        <v>1455</v>
      </c>
    </row>
    <row r="419" spans="1:7" x14ac:dyDescent="0.25">
      <c r="B419" s="19" t="s">
        <v>795</v>
      </c>
      <c r="C419">
        <v>408</v>
      </c>
      <c r="D419" s="41" t="s">
        <v>792</v>
      </c>
      <c r="E419" s="53" t="s">
        <v>803</v>
      </c>
      <c r="F419" s="41"/>
      <c r="G419" s="41" t="s">
        <v>1456</v>
      </c>
    </row>
    <row r="420" spans="1:7" x14ac:dyDescent="0.25">
      <c r="B420" s="19" t="s">
        <v>795</v>
      </c>
      <c r="C420">
        <v>409</v>
      </c>
      <c r="D420" s="41" t="s">
        <v>793</v>
      </c>
      <c r="E420" s="53" t="s">
        <v>804</v>
      </c>
      <c r="F420" s="41"/>
      <c r="G420" s="41" t="s">
        <v>1457</v>
      </c>
    </row>
    <row r="421" spans="1:7" x14ac:dyDescent="0.25">
      <c r="B421" s="19" t="s">
        <v>795</v>
      </c>
      <c r="C421">
        <v>410</v>
      </c>
      <c r="D421" s="41" t="s">
        <v>794</v>
      </c>
      <c r="E421" s="53" t="s">
        <v>805</v>
      </c>
      <c r="F421" s="41"/>
      <c r="G421" s="41" t="s">
        <v>1458</v>
      </c>
    </row>
    <row r="422" spans="1:7" x14ac:dyDescent="0.25">
      <c r="B422" s="19" t="s">
        <v>795</v>
      </c>
      <c r="C422">
        <v>411</v>
      </c>
      <c r="D422" s="41" t="s">
        <v>748</v>
      </c>
      <c r="E422" s="53" t="s">
        <v>754</v>
      </c>
      <c r="F422" s="41"/>
      <c r="G422" s="41" t="s">
        <v>1431</v>
      </c>
    </row>
    <row r="423" spans="1:7" x14ac:dyDescent="0.25">
      <c r="B423" s="19" t="s">
        <v>817</v>
      </c>
      <c r="C423">
        <v>412</v>
      </c>
      <c r="D423" s="41" t="s">
        <v>806</v>
      </c>
      <c r="E423" s="53" t="s">
        <v>819</v>
      </c>
      <c r="F423" s="41"/>
      <c r="G423" s="41" t="s">
        <v>1459</v>
      </c>
    </row>
    <row r="424" spans="1:7" x14ac:dyDescent="0.25">
      <c r="B424" s="19" t="s">
        <v>817</v>
      </c>
      <c r="C424">
        <v>413</v>
      </c>
      <c r="D424" s="41" t="s">
        <v>807</v>
      </c>
      <c r="E424" s="53" t="s">
        <v>820</v>
      </c>
      <c r="F424" s="41"/>
      <c r="G424" s="41" t="s">
        <v>1460</v>
      </c>
    </row>
    <row r="425" spans="1:7" x14ac:dyDescent="0.25">
      <c r="B425" s="19" t="s">
        <v>817</v>
      </c>
      <c r="C425">
        <v>414</v>
      </c>
      <c r="D425" s="41" t="s">
        <v>808</v>
      </c>
      <c r="E425" s="53" t="s">
        <v>821</v>
      </c>
      <c r="F425" s="41"/>
      <c r="G425" s="41" t="s">
        <v>1461</v>
      </c>
    </row>
    <row r="426" spans="1:7" x14ac:dyDescent="0.25">
      <c r="A426" s="56">
        <v>47</v>
      </c>
      <c r="B426" s="19" t="s">
        <v>817</v>
      </c>
      <c r="C426">
        <v>415</v>
      </c>
      <c r="D426" s="41" t="s">
        <v>809</v>
      </c>
      <c r="E426" s="53" t="s">
        <v>822</v>
      </c>
      <c r="F426" s="41"/>
      <c r="G426" s="41" t="s">
        <v>1462</v>
      </c>
    </row>
    <row r="427" spans="1:7" x14ac:dyDescent="0.25">
      <c r="B427" s="19" t="s">
        <v>817</v>
      </c>
      <c r="C427">
        <v>416</v>
      </c>
      <c r="D427" s="41" t="s">
        <v>810</v>
      </c>
      <c r="E427" s="53" t="s">
        <v>823</v>
      </c>
      <c r="F427" s="41"/>
      <c r="G427" s="41" t="s">
        <v>1463</v>
      </c>
    </row>
    <row r="428" spans="1:7" x14ac:dyDescent="0.25">
      <c r="B428" s="19" t="s">
        <v>817</v>
      </c>
      <c r="C428">
        <v>417</v>
      </c>
      <c r="D428" s="41" t="s">
        <v>811</v>
      </c>
      <c r="E428" s="53" t="s">
        <v>824</v>
      </c>
      <c r="F428" s="41"/>
      <c r="G428" s="41" t="s">
        <v>1464</v>
      </c>
    </row>
    <row r="429" spans="1:7" x14ac:dyDescent="0.25">
      <c r="B429" s="19" t="s">
        <v>817</v>
      </c>
      <c r="C429">
        <v>418</v>
      </c>
      <c r="D429" s="41" t="s">
        <v>812</v>
      </c>
      <c r="E429" s="53" t="s">
        <v>825</v>
      </c>
      <c r="F429" s="41"/>
      <c r="G429" s="41" t="s">
        <v>1465</v>
      </c>
    </row>
    <row r="430" spans="1:7" x14ac:dyDescent="0.25">
      <c r="B430" s="19" t="s">
        <v>817</v>
      </c>
      <c r="C430">
        <v>419</v>
      </c>
      <c r="D430" s="41" t="s">
        <v>813</v>
      </c>
      <c r="E430" s="53" t="s">
        <v>826</v>
      </c>
      <c r="F430" s="41"/>
      <c r="G430" s="41" t="s">
        <v>1466</v>
      </c>
    </row>
    <row r="431" spans="1:7" x14ac:dyDescent="0.25">
      <c r="B431" s="19" t="s">
        <v>817</v>
      </c>
      <c r="C431">
        <v>420</v>
      </c>
      <c r="D431" s="41" t="s">
        <v>104</v>
      </c>
      <c r="E431" s="53" t="s">
        <v>113</v>
      </c>
      <c r="F431" s="41"/>
      <c r="G431" s="41" t="s">
        <v>1055</v>
      </c>
    </row>
    <row r="432" spans="1:7" x14ac:dyDescent="0.25">
      <c r="B432" s="19" t="s">
        <v>817</v>
      </c>
      <c r="C432">
        <v>421</v>
      </c>
      <c r="D432" s="41" t="s">
        <v>124</v>
      </c>
      <c r="E432" s="53" t="s">
        <v>133</v>
      </c>
      <c r="F432" s="41"/>
      <c r="G432" s="41" t="s">
        <v>1467</v>
      </c>
    </row>
    <row r="433" spans="1:7" x14ac:dyDescent="0.25">
      <c r="B433" s="19" t="s">
        <v>817</v>
      </c>
      <c r="C433">
        <v>422</v>
      </c>
      <c r="D433" s="41" t="s">
        <v>814</v>
      </c>
      <c r="E433" s="53" t="s">
        <v>827</v>
      </c>
      <c r="F433" s="41"/>
      <c r="G433" s="41" t="s">
        <v>1468</v>
      </c>
    </row>
    <row r="434" spans="1:7" x14ac:dyDescent="0.25">
      <c r="B434" s="19" t="s">
        <v>817</v>
      </c>
      <c r="C434">
        <v>423</v>
      </c>
      <c r="D434" s="41" t="s">
        <v>815</v>
      </c>
      <c r="E434" s="53" t="s">
        <v>828</v>
      </c>
      <c r="F434" s="41"/>
      <c r="G434" s="41" t="s">
        <v>1469</v>
      </c>
    </row>
    <row r="435" spans="1:7" x14ac:dyDescent="0.25">
      <c r="A435" s="56">
        <v>48</v>
      </c>
      <c r="B435" s="19" t="s">
        <v>817</v>
      </c>
      <c r="C435">
        <v>424</v>
      </c>
      <c r="D435" s="41" t="s">
        <v>816</v>
      </c>
      <c r="E435" s="53" t="s">
        <v>829</v>
      </c>
      <c r="F435" s="41"/>
      <c r="G435" s="41" t="s">
        <v>1470</v>
      </c>
    </row>
    <row r="436" spans="1:7" x14ac:dyDescent="0.25">
      <c r="B436" s="19" t="s">
        <v>818</v>
      </c>
      <c r="C436">
        <v>425</v>
      </c>
      <c r="D436" s="41" t="s">
        <v>192</v>
      </c>
      <c r="E436" s="53" t="s">
        <v>209</v>
      </c>
      <c r="F436" s="41"/>
      <c r="G436" s="41" t="s">
        <v>1098</v>
      </c>
    </row>
    <row r="437" spans="1:7" x14ac:dyDescent="0.25">
      <c r="B437" s="19" t="s">
        <v>818</v>
      </c>
      <c r="C437">
        <v>426</v>
      </c>
      <c r="D437" s="41" t="s">
        <v>193</v>
      </c>
      <c r="E437" s="53" t="s">
        <v>210</v>
      </c>
      <c r="F437" s="41"/>
      <c r="G437" s="41" t="s">
        <v>1099</v>
      </c>
    </row>
    <row r="438" spans="1:7" x14ac:dyDescent="0.25">
      <c r="B438" s="19" t="s">
        <v>818</v>
      </c>
      <c r="C438">
        <v>427</v>
      </c>
      <c r="D438" s="41" t="s">
        <v>830</v>
      </c>
      <c r="E438" s="53" t="s">
        <v>835</v>
      </c>
      <c r="F438" s="41"/>
      <c r="G438" s="41" t="s">
        <v>1471</v>
      </c>
    </row>
    <row r="439" spans="1:7" x14ac:dyDescent="0.25">
      <c r="B439" s="19" t="s">
        <v>818</v>
      </c>
      <c r="C439">
        <v>428</v>
      </c>
      <c r="D439" s="41" t="s">
        <v>831</v>
      </c>
      <c r="E439" s="53" t="s">
        <v>836</v>
      </c>
      <c r="F439" s="41"/>
      <c r="G439" s="41" t="s">
        <v>1472</v>
      </c>
    </row>
    <row r="440" spans="1:7" x14ac:dyDescent="0.25">
      <c r="B440" s="19" t="s">
        <v>818</v>
      </c>
      <c r="C440">
        <v>429</v>
      </c>
      <c r="D440" s="41" t="s">
        <v>832</v>
      </c>
      <c r="E440" s="53" t="s">
        <v>837</v>
      </c>
      <c r="F440" s="41"/>
      <c r="G440" s="41" t="s">
        <v>1473</v>
      </c>
    </row>
    <row r="441" spans="1:7" x14ac:dyDescent="0.25">
      <c r="B441" s="19" t="s">
        <v>818</v>
      </c>
      <c r="C441">
        <v>430</v>
      </c>
      <c r="D441" s="41" t="s">
        <v>201</v>
      </c>
      <c r="E441" s="53" t="s">
        <v>218</v>
      </c>
      <c r="F441" s="41"/>
      <c r="G441" s="41" t="s">
        <v>1106</v>
      </c>
    </row>
    <row r="442" spans="1:7" x14ac:dyDescent="0.25">
      <c r="B442" s="19" t="s">
        <v>818</v>
      </c>
      <c r="C442">
        <v>431</v>
      </c>
      <c r="D442" s="41" t="s">
        <v>202</v>
      </c>
      <c r="E442" s="53" t="s">
        <v>219</v>
      </c>
      <c r="F442" s="41"/>
      <c r="G442" s="41" t="s">
        <v>1107</v>
      </c>
    </row>
    <row r="443" spans="1:7" x14ac:dyDescent="0.25">
      <c r="B443" s="19" t="s">
        <v>818</v>
      </c>
      <c r="C443">
        <v>432</v>
      </c>
      <c r="D443" s="41" t="s">
        <v>203</v>
      </c>
      <c r="E443" s="53" t="s">
        <v>220</v>
      </c>
      <c r="F443" s="41"/>
      <c r="G443" s="41" t="s">
        <v>1108</v>
      </c>
    </row>
    <row r="444" spans="1:7" x14ac:dyDescent="0.25">
      <c r="A444" s="56">
        <v>49</v>
      </c>
      <c r="B444" s="19" t="s">
        <v>818</v>
      </c>
      <c r="C444">
        <v>433</v>
      </c>
      <c r="D444" s="41" t="s">
        <v>204</v>
      </c>
      <c r="E444" s="53" t="s">
        <v>221</v>
      </c>
      <c r="F444" s="41"/>
      <c r="G444" s="41" t="s">
        <v>1109</v>
      </c>
    </row>
    <row r="445" spans="1:7" x14ac:dyDescent="0.25">
      <c r="B445" s="19" t="s">
        <v>818</v>
      </c>
      <c r="C445">
        <v>434</v>
      </c>
      <c r="D445" s="41" t="s">
        <v>833</v>
      </c>
      <c r="E445" s="53" t="s">
        <v>838</v>
      </c>
      <c r="F445" s="41"/>
      <c r="G445" s="41" t="s">
        <v>1474</v>
      </c>
    </row>
    <row r="446" spans="1:7" x14ac:dyDescent="0.25">
      <c r="B446" s="19" t="s">
        <v>818</v>
      </c>
      <c r="C446">
        <v>435</v>
      </c>
      <c r="D446" s="41" t="s">
        <v>207</v>
      </c>
      <c r="E446" s="53" t="s">
        <v>224</v>
      </c>
      <c r="F446" s="41"/>
      <c r="G446" s="41" t="s">
        <v>1112</v>
      </c>
    </row>
    <row r="447" spans="1:7" x14ac:dyDescent="0.25">
      <c r="B447" s="19" t="s">
        <v>818</v>
      </c>
      <c r="C447">
        <v>436</v>
      </c>
      <c r="D447" s="41" t="s">
        <v>208</v>
      </c>
      <c r="E447" s="53" t="s">
        <v>225</v>
      </c>
      <c r="F447" s="41"/>
      <c r="G447" s="41" t="s">
        <v>1113</v>
      </c>
    </row>
    <row r="448" spans="1:7" x14ac:dyDescent="0.25">
      <c r="B448" s="19" t="s">
        <v>818</v>
      </c>
      <c r="C448">
        <v>437</v>
      </c>
      <c r="D448" s="41" t="s">
        <v>834</v>
      </c>
      <c r="E448" s="53" t="s">
        <v>839</v>
      </c>
      <c r="F448" s="41"/>
      <c r="G448" s="41" t="s">
        <v>1475</v>
      </c>
    </row>
    <row r="449" spans="1:7" x14ac:dyDescent="0.25">
      <c r="B449" s="19" t="s">
        <v>860</v>
      </c>
      <c r="C449">
        <v>438</v>
      </c>
      <c r="D449" s="41" t="s">
        <v>840</v>
      </c>
      <c r="E449" s="53" t="s">
        <v>850</v>
      </c>
      <c r="F449" s="41"/>
      <c r="G449" s="41" t="s">
        <v>1476</v>
      </c>
    </row>
    <row r="450" spans="1:7" x14ac:dyDescent="0.25">
      <c r="B450" s="19" t="s">
        <v>860</v>
      </c>
      <c r="C450">
        <v>439</v>
      </c>
      <c r="D450" s="41" t="s">
        <v>194</v>
      </c>
      <c r="E450" s="53" t="s">
        <v>211</v>
      </c>
      <c r="F450" s="41"/>
      <c r="G450" s="41" t="s">
        <v>1100</v>
      </c>
    </row>
    <row r="451" spans="1:7" x14ac:dyDescent="0.25">
      <c r="B451" s="19" t="s">
        <v>860</v>
      </c>
      <c r="C451">
        <v>440</v>
      </c>
      <c r="D451" s="41" t="s">
        <v>841</v>
      </c>
      <c r="E451" s="53" t="s">
        <v>851</v>
      </c>
      <c r="F451" s="41"/>
      <c r="G451" s="41" t="s">
        <v>1477</v>
      </c>
    </row>
    <row r="452" spans="1:7" x14ac:dyDescent="0.25">
      <c r="B452" s="19" t="s">
        <v>860</v>
      </c>
      <c r="C452">
        <v>441</v>
      </c>
      <c r="D452" s="41" t="s">
        <v>842</v>
      </c>
      <c r="E452" s="53" t="s">
        <v>852</v>
      </c>
      <c r="F452" s="41"/>
      <c r="G452" s="41" t="s">
        <v>1478</v>
      </c>
    </row>
    <row r="453" spans="1:7" x14ac:dyDescent="0.25">
      <c r="A453" s="56">
        <v>50</v>
      </c>
      <c r="B453" s="19" t="s">
        <v>860</v>
      </c>
      <c r="C453">
        <v>442</v>
      </c>
      <c r="D453" s="41" t="s">
        <v>843</v>
      </c>
      <c r="E453" s="53" t="s">
        <v>853</v>
      </c>
      <c r="F453" s="41"/>
      <c r="G453" s="41" t="s">
        <v>1479</v>
      </c>
    </row>
    <row r="454" spans="1:7" x14ac:dyDescent="0.25">
      <c r="B454" s="19" t="s">
        <v>860</v>
      </c>
      <c r="C454">
        <v>443</v>
      </c>
      <c r="D454" s="41" t="s">
        <v>844</v>
      </c>
      <c r="E454" s="53" t="s">
        <v>854</v>
      </c>
      <c r="F454" s="41"/>
      <c r="G454" s="41" t="s">
        <v>1480</v>
      </c>
    </row>
    <row r="455" spans="1:7" x14ac:dyDescent="0.25">
      <c r="B455" s="19" t="s">
        <v>860</v>
      </c>
      <c r="C455">
        <v>444</v>
      </c>
      <c r="D455" s="41" t="s">
        <v>845</v>
      </c>
      <c r="E455" s="53" t="s">
        <v>855</v>
      </c>
      <c r="F455" s="41"/>
      <c r="G455" s="41" t="s">
        <v>1481</v>
      </c>
    </row>
    <row r="456" spans="1:7" x14ac:dyDescent="0.25">
      <c r="B456" s="19" t="s">
        <v>860</v>
      </c>
      <c r="C456">
        <v>445</v>
      </c>
      <c r="D456" s="41" t="s">
        <v>846</v>
      </c>
      <c r="E456" s="53" t="s">
        <v>856</v>
      </c>
      <c r="F456" s="41"/>
      <c r="G456" s="41" t="s">
        <v>1482</v>
      </c>
    </row>
    <row r="457" spans="1:7" x14ac:dyDescent="0.25">
      <c r="B457" s="19" t="s">
        <v>860</v>
      </c>
      <c r="C457">
        <v>446</v>
      </c>
      <c r="D457" s="41" t="s">
        <v>205</v>
      </c>
      <c r="E457" s="53" t="s">
        <v>222</v>
      </c>
      <c r="F457" s="41"/>
      <c r="G457" s="41" t="s">
        <v>1483</v>
      </c>
    </row>
    <row r="458" spans="1:7" x14ac:dyDescent="0.25">
      <c r="B458" s="19" t="s">
        <v>860</v>
      </c>
      <c r="C458">
        <v>447</v>
      </c>
      <c r="D458" s="41" t="s">
        <v>847</v>
      </c>
      <c r="E458" s="53" t="s">
        <v>857</v>
      </c>
      <c r="F458" s="41"/>
      <c r="G458" s="41" t="s">
        <v>1484</v>
      </c>
    </row>
    <row r="459" spans="1:7" x14ac:dyDescent="0.25">
      <c r="B459" s="19" t="s">
        <v>860</v>
      </c>
      <c r="C459">
        <v>448</v>
      </c>
      <c r="D459" s="41" t="s">
        <v>206</v>
      </c>
      <c r="E459" s="53" t="s">
        <v>223</v>
      </c>
      <c r="F459" s="41"/>
      <c r="G459" s="41" t="s">
        <v>1111</v>
      </c>
    </row>
    <row r="460" spans="1:7" x14ac:dyDescent="0.25">
      <c r="B460" s="19" t="s">
        <v>860</v>
      </c>
      <c r="C460">
        <v>449</v>
      </c>
      <c r="D460" s="41" t="s">
        <v>848</v>
      </c>
      <c r="E460" s="53" t="s">
        <v>858</v>
      </c>
      <c r="F460" s="41"/>
      <c r="G460" s="41" t="s">
        <v>1485</v>
      </c>
    </row>
    <row r="461" spans="1:7" x14ac:dyDescent="0.25">
      <c r="B461" s="19" t="s">
        <v>860</v>
      </c>
      <c r="C461">
        <v>450</v>
      </c>
      <c r="D461" s="41" t="s">
        <v>849</v>
      </c>
      <c r="E461" s="53" t="s">
        <v>859</v>
      </c>
      <c r="F461" s="41"/>
      <c r="G461" s="41" t="s">
        <v>1486</v>
      </c>
    </row>
    <row r="462" spans="1:7" x14ac:dyDescent="0.25">
      <c r="A462" s="56">
        <v>51</v>
      </c>
      <c r="B462" s="19" t="s">
        <v>868</v>
      </c>
      <c r="C462">
        <v>451</v>
      </c>
      <c r="D462" s="41" t="s">
        <v>195</v>
      </c>
      <c r="E462" s="53" t="s">
        <v>212</v>
      </c>
      <c r="F462" s="41"/>
      <c r="G462" s="41" t="s">
        <v>1101</v>
      </c>
    </row>
    <row r="463" spans="1:7" x14ac:dyDescent="0.25">
      <c r="B463" s="19" t="s">
        <v>868</v>
      </c>
      <c r="C463">
        <v>452</v>
      </c>
      <c r="D463" s="41" t="s">
        <v>861</v>
      </c>
      <c r="E463" s="53" t="s">
        <v>869</v>
      </c>
      <c r="F463" s="41"/>
      <c r="G463" s="41" t="s">
        <v>1487</v>
      </c>
    </row>
    <row r="464" spans="1:7" x14ac:dyDescent="0.25">
      <c r="B464" s="19" t="s">
        <v>868</v>
      </c>
      <c r="C464">
        <v>453</v>
      </c>
      <c r="D464" s="41" t="s">
        <v>197</v>
      </c>
      <c r="E464" s="53" t="s">
        <v>214</v>
      </c>
      <c r="F464" s="41"/>
      <c r="G464" s="41" t="s">
        <v>1103</v>
      </c>
    </row>
    <row r="465" spans="1:7" x14ac:dyDescent="0.25">
      <c r="B465" s="19" t="s">
        <v>868</v>
      </c>
      <c r="C465">
        <v>454</v>
      </c>
      <c r="D465" s="41" t="s">
        <v>198</v>
      </c>
      <c r="E465" s="53" t="s">
        <v>215</v>
      </c>
      <c r="F465" s="41"/>
      <c r="G465" s="41" t="s">
        <v>1114</v>
      </c>
    </row>
    <row r="466" spans="1:7" x14ac:dyDescent="0.25">
      <c r="B466" s="19" t="s">
        <v>868</v>
      </c>
      <c r="C466">
        <v>455</v>
      </c>
      <c r="D466" s="41" t="s">
        <v>862</v>
      </c>
      <c r="E466" s="53" t="s">
        <v>870</v>
      </c>
      <c r="F466" s="41"/>
      <c r="G466" s="41" t="s">
        <v>1488</v>
      </c>
    </row>
    <row r="467" spans="1:7" x14ac:dyDescent="0.25">
      <c r="B467" s="19" t="s">
        <v>868</v>
      </c>
      <c r="C467">
        <v>456</v>
      </c>
      <c r="D467" s="41" t="s">
        <v>863</v>
      </c>
      <c r="E467" s="53" t="s">
        <v>871</v>
      </c>
      <c r="F467" s="41"/>
      <c r="G467" s="41" t="s">
        <v>1489</v>
      </c>
    </row>
    <row r="468" spans="1:7" x14ac:dyDescent="0.25">
      <c r="B468" s="19" t="s">
        <v>868</v>
      </c>
      <c r="C468">
        <v>457</v>
      </c>
      <c r="D468" s="41" t="s">
        <v>196</v>
      </c>
      <c r="E468" s="53" t="s">
        <v>213</v>
      </c>
      <c r="F468" s="41"/>
      <c r="G468" s="41" t="s">
        <v>1102</v>
      </c>
    </row>
    <row r="469" spans="1:7" x14ac:dyDescent="0.25">
      <c r="B469" s="19" t="s">
        <v>868</v>
      </c>
      <c r="C469">
        <v>458</v>
      </c>
      <c r="D469" s="41" t="s">
        <v>864</v>
      </c>
      <c r="E469" s="53" t="s">
        <v>872</v>
      </c>
      <c r="F469" s="41"/>
      <c r="G469" s="41" t="s">
        <v>1490</v>
      </c>
    </row>
    <row r="470" spans="1:7" x14ac:dyDescent="0.25">
      <c r="B470" s="19" t="s">
        <v>868</v>
      </c>
      <c r="C470">
        <v>459</v>
      </c>
      <c r="D470" s="41" t="s">
        <v>865</v>
      </c>
      <c r="E470" s="53" t="s">
        <v>873</v>
      </c>
      <c r="F470" s="41"/>
      <c r="G470" s="41" t="s">
        <v>1491</v>
      </c>
    </row>
    <row r="471" spans="1:7" x14ac:dyDescent="0.25">
      <c r="A471" s="56">
        <v>52</v>
      </c>
      <c r="B471" s="19" t="s">
        <v>868</v>
      </c>
      <c r="C471">
        <v>460</v>
      </c>
      <c r="D471" s="41" t="s">
        <v>866</v>
      </c>
      <c r="E471" s="53" t="s">
        <v>874</v>
      </c>
      <c r="F471" s="41"/>
      <c r="G471" s="41" t="s">
        <v>1492</v>
      </c>
    </row>
    <row r="472" spans="1:7" x14ac:dyDescent="0.25">
      <c r="B472" s="19" t="s">
        <v>868</v>
      </c>
      <c r="C472">
        <v>461</v>
      </c>
      <c r="D472" s="41" t="s">
        <v>199</v>
      </c>
      <c r="E472" s="53" t="s">
        <v>216</v>
      </c>
      <c r="F472" s="41"/>
      <c r="G472" s="41" t="s">
        <v>1104</v>
      </c>
    </row>
    <row r="473" spans="1:7" x14ac:dyDescent="0.25">
      <c r="B473" s="19" t="s">
        <v>868</v>
      </c>
      <c r="C473">
        <v>462</v>
      </c>
      <c r="D473" s="41" t="s">
        <v>200</v>
      </c>
      <c r="E473" s="53" t="s">
        <v>217</v>
      </c>
      <c r="F473" s="41"/>
      <c r="G473" s="41" t="s">
        <v>1105</v>
      </c>
    </row>
    <row r="474" spans="1:7" x14ac:dyDescent="0.25">
      <c r="B474" s="19" t="s">
        <v>868</v>
      </c>
      <c r="C474">
        <v>463</v>
      </c>
      <c r="D474" s="41" t="s">
        <v>867</v>
      </c>
      <c r="E474" s="53" t="s">
        <v>875</v>
      </c>
      <c r="F474" s="41"/>
      <c r="G474" s="41" t="s">
        <v>1493</v>
      </c>
    </row>
    <row r="475" spans="1:7" x14ac:dyDescent="0.25">
      <c r="B475" s="19" t="s">
        <v>900</v>
      </c>
      <c r="C475">
        <v>464</v>
      </c>
      <c r="D475" s="41" t="s">
        <v>876</v>
      </c>
      <c r="E475" s="53" t="s">
        <v>888</v>
      </c>
      <c r="F475" s="41"/>
      <c r="G475" s="41" t="s">
        <v>1494</v>
      </c>
    </row>
    <row r="476" spans="1:7" x14ac:dyDescent="0.25">
      <c r="B476" s="19" t="s">
        <v>900</v>
      </c>
      <c r="C476">
        <v>465</v>
      </c>
      <c r="D476" s="41" t="s">
        <v>877</v>
      </c>
      <c r="E476" s="53" t="s">
        <v>889</v>
      </c>
      <c r="F476" s="41"/>
      <c r="G476" s="41" t="s">
        <v>1495</v>
      </c>
    </row>
    <row r="477" spans="1:7" x14ac:dyDescent="0.25">
      <c r="B477" s="19" t="s">
        <v>900</v>
      </c>
      <c r="C477">
        <v>466</v>
      </c>
      <c r="D477" s="41" t="s">
        <v>878</v>
      </c>
      <c r="E477" s="53" t="s">
        <v>890</v>
      </c>
      <c r="F477" s="41"/>
      <c r="G477" s="41" t="s">
        <v>1496</v>
      </c>
    </row>
    <row r="478" spans="1:7" x14ac:dyDescent="0.25">
      <c r="B478" s="19" t="s">
        <v>900</v>
      </c>
      <c r="C478">
        <v>467</v>
      </c>
      <c r="D478" s="41" t="s">
        <v>879</v>
      </c>
      <c r="E478" s="53" t="s">
        <v>891</v>
      </c>
      <c r="F478" s="41"/>
      <c r="G478" s="41" t="s">
        <v>1497</v>
      </c>
    </row>
    <row r="479" spans="1:7" x14ac:dyDescent="0.25">
      <c r="B479" s="19" t="s">
        <v>900</v>
      </c>
      <c r="C479">
        <v>468</v>
      </c>
      <c r="D479" s="41" t="s">
        <v>880</v>
      </c>
      <c r="E479" s="53" t="s">
        <v>892</v>
      </c>
      <c r="F479" s="41"/>
      <c r="G479" s="41" t="s">
        <v>1498</v>
      </c>
    </row>
    <row r="480" spans="1:7" x14ac:dyDescent="0.25">
      <c r="A480" s="56">
        <v>53</v>
      </c>
      <c r="B480" s="19" t="s">
        <v>900</v>
      </c>
      <c r="C480">
        <v>469</v>
      </c>
      <c r="D480" s="41" t="s">
        <v>881</v>
      </c>
      <c r="E480" s="53" t="s">
        <v>893</v>
      </c>
      <c r="F480" s="41"/>
      <c r="G480" s="41" t="s">
        <v>1499</v>
      </c>
    </row>
    <row r="481" spans="1:7" x14ac:dyDescent="0.25">
      <c r="B481" s="19" t="s">
        <v>900</v>
      </c>
      <c r="C481">
        <v>470</v>
      </c>
      <c r="D481" s="41" t="s">
        <v>882</v>
      </c>
      <c r="E481" s="53" t="s">
        <v>894</v>
      </c>
      <c r="F481" s="41"/>
      <c r="G481" s="41" t="s">
        <v>1500</v>
      </c>
    </row>
    <row r="482" spans="1:7" x14ac:dyDescent="0.25">
      <c r="B482" s="19" t="s">
        <v>900</v>
      </c>
      <c r="C482">
        <v>471</v>
      </c>
      <c r="D482" s="41" t="s">
        <v>883</v>
      </c>
      <c r="E482" s="53" t="s">
        <v>895</v>
      </c>
      <c r="F482" s="41"/>
      <c r="G482" s="41" t="s">
        <v>1501</v>
      </c>
    </row>
    <row r="483" spans="1:7" x14ac:dyDescent="0.25">
      <c r="B483" s="19" t="s">
        <v>900</v>
      </c>
      <c r="C483">
        <v>472</v>
      </c>
      <c r="D483" s="41" t="s">
        <v>884</v>
      </c>
      <c r="E483" s="53" t="s">
        <v>896</v>
      </c>
      <c r="F483" s="41"/>
      <c r="G483" s="41" t="s">
        <v>1502</v>
      </c>
    </row>
    <row r="484" spans="1:7" x14ac:dyDescent="0.25">
      <c r="B484" s="19" t="s">
        <v>900</v>
      </c>
      <c r="C484">
        <v>473</v>
      </c>
      <c r="D484" s="41" t="s">
        <v>885</v>
      </c>
      <c r="E484" s="53" t="s">
        <v>897</v>
      </c>
      <c r="F484" s="41"/>
      <c r="G484" s="41" t="s">
        <v>1503</v>
      </c>
    </row>
    <row r="485" spans="1:7" x14ac:dyDescent="0.25">
      <c r="B485" s="19" t="s">
        <v>900</v>
      </c>
      <c r="C485">
        <v>474</v>
      </c>
      <c r="D485" s="41" t="s">
        <v>886</v>
      </c>
      <c r="E485" s="53" t="s">
        <v>898</v>
      </c>
      <c r="F485" s="41"/>
      <c r="G485" s="41" t="s">
        <v>1504</v>
      </c>
    </row>
    <row r="486" spans="1:7" x14ac:dyDescent="0.25">
      <c r="B486" s="19" t="s">
        <v>900</v>
      </c>
      <c r="C486">
        <v>475</v>
      </c>
      <c r="D486" s="41" t="s">
        <v>887</v>
      </c>
      <c r="E486" s="53" t="s">
        <v>899</v>
      </c>
      <c r="F486" s="41"/>
      <c r="G486" s="41" t="s">
        <v>1505</v>
      </c>
    </row>
    <row r="487" spans="1:7" x14ac:dyDescent="0.25">
      <c r="B487" s="19" t="s">
        <v>901</v>
      </c>
      <c r="C487">
        <v>476</v>
      </c>
      <c r="D487" s="41" t="s">
        <v>902</v>
      </c>
      <c r="E487" s="53" t="s">
        <v>905</v>
      </c>
      <c r="F487" s="41"/>
      <c r="G487" s="41" t="s">
        <v>1506</v>
      </c>
    </row>
    <row r="488" spans="1:7" x14ac:dyDescent="0.25">
      <c r="B488" s="19" t="s">
        <v>901</v>
      </c>
      <c r="C488">
        <v>477</v>
      </c>
      <c r="D488" s="41" t="s">
        <v>903</v>
      </c>
      <c r="E488" s="53" t="s">
        <v>212</v>
      </c>
      <c r="F488" s="41"/>
      <c r="G488" s="41" t="s">
        <v>1507</v>
      </c>
    </row>
    <row r="489" spans="1:7" x14ac:dyDescent="0.25">
      <c r="A489" s="56">
        <v>54</v>
      </c>
      <c r="B489" s="19" t="s">
        <v>901</v>
      </c>
      <c r="C489">
        <v>478</v>
      </c>
      <c r="D489" s="41" t="s">
        <v>904</v>
      </c>
      <c r="E489" s="53" t="s">
        <v>906</v>
      </c>
      <c r="F489" s="41"/>
      <c r="G489" s="41" t="s">
        <v>1508</v>
      </c>
    </row>
    <row r="490" spans="1:7" x14ac:dyDescent="0.25">
      <c r="B490" s="19" t="s">
        <v>1197</v>
      </c>
      <c r="C490">
        <v>479</v>
      </c>
      <c r="D490" s="41" t="s">
        <v>1010</v>
      </c>
      <c r="E490" s="53" t="s">
        <v>1529</v>
      </c>
      <c r="F490" s="41"/>
      <c r="G490" s="41" t="s">
        <v>1510</v>
      </c>
    </row>
    <row r="491" spans="1:7" x14ac:dyDescent="0.25">
      <c r="B491" s="19" t="s">
        <v>1197</v>
      </c>
      <c r="C491">
        <v>480</v>
      </c>
      <c r="D491" s="41" t="s">
        <v>1198</v>
      </c>
      <c r="E491" s="53" t="s">
        <v>1530</v>
      </c>
      <c r="F491" s="41"/>
      <c r="G491" s="41" t="s">
        <v>1509</v>
      </c>
    </row>
    <row r="492" spans="1:7" x14ac:dyDescent="0.25">
      <c r="B492" s="19" t="s">
        <v>1197</v>
      </c>
      <c r="C492">
        <v>481</v>
      </c>
      <c r="D492" s="41" t="s">
        <v>1199</v>
      </c>
      <c r="E492" s="53" t="s">
        <v>1531</v>
      </c>
      <c r="F492" s="41"/>
      <c r="G492" s="41" t="s">
        <v>1511</v>
      </c>
    </row>
    <row r="493" spans="1:7" x14ac:dyDescent="0.25">
      <c r="B493" s="19" t="s">
        <v>1197</v>
      </c>
      <c r="C493">
        <v>482</v>
      </c>
      <c r="D493" s="41" t="s">
        <v>1200</v>
      </c>
      <c r="E493" s="53" t="s">
        <v>1532</v>
      </c>
      <c r="F493" s="41"/>
      <c r="G493" s="41" t="s">
        <v>1512</v>
      </c>
    </row>
    <row r="494" spans="1:7" x14ac:dyDescent="0.25">
      <c r="B494" s="19" t="s">
        <v>1197</v>
      </c>
      <c r="C494">
        <v>483</v>
      </c>
      <c r="D494" s="41" t="s">
        <v>1201</v>
      </c>
      <c r="E494" s="53" t="s">
        <v>1533</v>
      </c>
      <c r="F494" s="41"/>
      <c r="G494" s="41" t="s">
        <v>1513</v>
      </c>
    </row>
    <row r="495" spans="1:7" x14ac:dyDescent="0.25">
      <c r="B495" s="19" t="s">
        <v>1197</v>
      </c>
      <c r="C495">
        <v>484</v>
      </c>
      <c r="D495" s="41" t="s">
        <v>1202</v>
      </c>
      <c r="E495" s="53" t="s">
        <v>1534</v>
      </c>
      <c r="F495" s="41"/>
      <c r="G495" s="41" t="s">
        <v>1514</v>
      </c>
    </row>
    <row r="496" spans="1:7" x14ac:dyDescent="0.25">
      <c r="B496" s="19" t="s">
        <v>1197</v>
      </c>
      <c r="C496">
        <v>485</v>
      </c>
      <c r="D496" s="41" t="s">
        <v>1203</v>
      </c>
      <c r="E496" s="53" t="s">
        <v>1535</v>
      </c>
      <c r="F496" s="41"/>
      <c r="G496" s="41" t="s">
        <v>1515</v>
      </c>
    </row>
    <row r="497" spans="1:12" x14ac:dyDescent="0.25">
      <c r="B497" s="19" t="s">
        <v>1197</v>
      </c>
      <c r="C497">
        <v>486</v>
      </c>
      <c r="D497" s="41" t="s">
        <v>1204</v>
      </c>
      <c r="E497" s="53" t="s">
        <v>1536</v>
      </c>
      <c r="F497" s="41"/>
      <c r="G497" s="41" t="s">
        <v>1516</v>
      </c>
    </row>
    <row r="498" spans="1:12" x14ac:dyDescent="0.25">
      <c r="A498" s="56">
        <v>55</v>
      </c>
      <c r="B498" s="19" t="s">
        <v>1683</v>
      </c>
      <c r="C498">
        <v>487</v>
      </c>
      <c r="D498" s="41" t="s">
        <v>1703</v>
      </c>
      <c r="E498" s="53" t="s">
        <v>1698</v>
      </c>
      <c r="F498" s="41" t="s">
        <v>1715</v>
      </c>
      <c r="J498" s="41" t="s">
        <v>1742</v>
      </c>
      <c r="K498" s="41" t="s">
        <v>1757</v>
      </c>
      <c r="L498" s="41" t="s">
        <v>1772</v>
      </c>
    </row>
    <row r="499" spans="1:12" x14ac:dyDescent="0.25">
      <c r="B499" s="19" t="s">
        <v>1683</v>
      </c>
      <c r="C499">
        <v>488</v>
      </c>
      <c r="D499" s="41" t="s">
        <v>1684</v>
      </c>
      <c r="E499" s="53" t="s">
        <v>1699</v>
      </c>
      <c r="F499" s="41" t="s">
        <v>1716</v>
      </c>
      <c r="J499" s="94" t="s">
        <v>1743</v>
      </c>
      <c r="K499" s="41" t="s">
        <v>1758</v>
      </c>
      <c r="L499" s="41" t="s">
        <v>1773</v>
      </c>
    </row>
    <row r="500" spans="1:12" x14ac:dyDescent="0.25">
      <c r="B500" s="19" t="s">
        <v>1683</v>
      </c>
      <c r="C500">
        <v>489</v>
      </c>
      <c r="D500" s="41" t="s">
        <v>1685</v>
      </c>
      <c r="E500" s="53" t="s">
        <v>1700</v>
      </c>
      <c r="F500" s="41" t="s">
        <v>1717</v>
      </c>
      <c r="J500" s="94" t="s">
        <v>1744</v>
      </c>
      <c r="K500" s="41" t="s">
        <v>1759</v>
      </c>
      <c r="L500" s="41" t="s">
        <v>1774</v>
      </c>
    </row>
    <row r="501" spans="1:12" x14ac:dyDescent="0.25">
      <c r="B501" s="19" t="s">
        <v>1683</v>
      </c>
      <c r="C501">
        <v>490</v>
      </c>
      <c r="D501" s="41" t="s">
        <v>1686</v>
      </c>
      <c r="E501" s="53" t="s">
        <v>1701</v>
      </c>
      <c r="F501" s="41" t="s">
        <v>1718</v>
      </c>
      <c r="J501" s="94" t="s">
        <v>1745</v>
      </c>
      <c r="K501" s="41" t="s">
        <v>1760</v>
      </c>
      <c r="L501" s="41" t="s">
        <v>1775</v>
      </c>
    </row>
    <row r="502" spans="1:12" x14ac:dyDescent="0.25">
      <c r="B502" s="19" t="s">
        <v>1683</v>
      </c>
      <c r="C502">
        <v>491</v>
      </c>
      <c r="D502" s="41" t="s">
        <v>1687</v>
      </c>
      <c r="E502" s="53" t="s">
        <v>1702</v>
      </c>
      <c r="F502" s="41" t="s">
        <v>1719</v>
      </c>
      <c r="J502" s="94" t="s">
        <v>1746</v>
      </c>
      <c r="K502" s="41" t="s">
        <v>1761</v>
      </c>
      <c r="L502" s="41" t="s">
        <v>1776</v>
      </c>
    </row>
    <row r="503" spans="1:12" x14ac:dyDescent="0.25">
      <c r="B503" s="19" t="s">
        <v>1683</v>
      </c>
      <c r="C503">
        <v>492</v>
      </c>
      <c r="D503" s="41" t="s">
        <v>1688</v>
      </c>
      <c r="E503" s="53" t="s">
        <v>1704</v>
      </c>
      <c r="F503" s="41" t="s">
        <v>1720</v>
      </c>
      <c r="J503" s="94" t="s">
        <v>1747</v>
      </c>
      <c r="K503" s="41" t="s">
        <v>1762</v>
      </c>
      <c r="L503" s="41" t="s">
        <v>1777</v>
      </c>
    </row>
    <row r="504" spans="1:12" x14ac:dyDescent="0.25">
      <c r="B504" s="19" t="s">
        <v>1683</v>
      </c>
      <c r="C504">
        <v>493</v>
      </c>
      <c r="D504" s="41" t="s">
        <v>1689</v>
      </c>
      <c r="E504" s="53" t="s">
        <v>1705</v>
      </c>
      <c r="F504" s="41" t="s">
        <v>1721</v>
      </c>
      <c r="J504" s="94" t="s">
        <v>1748</v>
      </c>
      <c r="K504" s="41" t="s">
        <v>1763</v>
      </c>
      <c r="L504" s="41" t="s">
        <v>1778</v>
      </c>
    </row>
    <row r="505" spans="1:12" x14ac:dyDescent="0.25">
      <c r="B505" s="19" t="s">
        <v>1683</v>
      </c>
      <c r="C505">
        <v>494</v>
      </c>
      <c r="D505" s="41" t="s">
        <v>1690</v>
      </c>
      <c r="E505" s="53" t="s">
        <v>1706</v>
      </c>
      <c r="F505" s="41" t="s">
        <v>1722</v>
      </c>
      <c r="J505" s="94" t="s">
        <v>1749</v>
      </c>
      <c r="K505" s="41" t="s">
        <v>1764</v>
      </c>
      <c r="L505" s="41" t="s">
        <v>1779</v>
      </c>
    </row>
    <row r="506" spans="1:12" x14ac:dyDescent="0.25">
      <c r="B506" s="19" t="s">
        <v>1683</v>
      </c>
      <c r="C506">
        <v>495</v>
      </c>
      <c r="D506" s="41" t="s">
        <v>1691</v>
      </c>
      <c r="E506" s="53" t="s">
        <v>1707</v>
      </c>
      <c r="F506" s="41" t="s">
        <v>1723</v>
      </c>
      <c r="J506" s="94" t="s">
        <v>1750</v>
      </c>
      <c r="K506" s="41" t="s">
        <v>1765</v>
      </c>
      <c r="L506" s="41" t="s">
        <v>1780</v>
      </c>
    </row>
    <row r="507" spans="1:12" x14ac:dyDescent="0.25">
      <c r="A507" s="56">
        <v>56</v>
      </c>
      <c r="B507" s="19" t="s">
        <v>1683</v>
      </c>
      <c r="C507">
        <v>496</v>
      </c>
      <c r="D507" s="41" t="s">
        <v>1692</v>
      </c>
      <c r="E507" s="53" t="s">
        <v>1708</v>
      </c>
      <c r="F507" s="41" t="s">
        <v>1724</v>
      </c>
      <c r="J507" s="94" t="s">
        <v>1751</v>
      </c>
      <c r="K507" s="41" t="s">
        <v>1766</v>
      </c>
      <c r="L507" s="41" t="s">
        <v>1781</v>
      </c>
    </row>
    <row r="508" spans="1:12" x14ac:dyDescent="0.25">
      <c r="B508" s="19" t="s">
        <v>1683</v>
      </c>
      <c r="C508">
        <v>497</v>
      </c>
      <c r="D508" s="41" t="s">
        <v>1693</v>
      </c>
      <c r="E508" s="53" t="s">
        <v>1709</v>
      </c>
      <c r="F508" s="41" t="s">
        <v>1725</v>
      </c>
      <c r="J508" s="94" t="s">
        <v>1752</v>
      </c>
      <c r="K508" s="41" t="s">
        <v>1767</v>
      </c>
      <c r="L508" s="41" t="s">
        <v>1782</v>
      </c>
    </row>
    <row r="509" spans="1:12" x14ac:dyDescent="0.25">
      <c r="B509" s="19" t="s">
        <v>1683</v>
      </c>
      <c r="C509">
        <v>498</v>
      </c>
      <c r="D509" s="41" t="s">
        <v>1694</v>
      </c>
      <c r="E509" s="53" t="s">
        <v>1710</v>
      </c>
      <c r="F509" s="41" t="s">
        <v>1726</v>
      </c>
      <c r="J509" s="94" t="s">
        <v>1753</v>
      </c>
      <c r="K509" s="41" t="s">
        <v>1768</v>
      </c>
      <c r="L509" s="41" t="s">
        <v>1783</v>
      </c>
    </row>
    <row r="510" spans="1:12" x14ac:dyDescent="0.25">
      <c r="B510" s="19" t="s">
        <v>1683</v>
      </c>
      <c r="C510">
        <v>499</v>
      </c>
      <c r="D510" s="41" t="s">
        <v>1695</v>
      </c>
      <c r="E510" s="53" t="s">
        <v>1711</v>
      </c>
      <c r="F510" s="41" t="s">
        <v>1727</v>
      </c>
      <c r="J510" s="94" t="s">
        <v>1754</v>
      </c>
      <c r="K510" s="41" t="s">
        <v>1769</v>
      </c>
      <c r="L510" s="41" t="s">
        <v>1784</v>
      </c>
    </row>
    <row r="511" spans="1:12" x14ac:dyDescent="0.25">
      <c r="B511" s="19" t="s">
        <v>1683</v>
      </c>
      <c r="C511">
        <v>500</v>
      </c>
      <c r="D511" s="41" t="s">
        <v>1696</v>
      </c>
      <c r="E511" s="53" t="s">
        <v>1712</v>
      </c>
      <c r="F511" s="41" t="s">
        <v>1728</v>
      </c>
      <c r="J511" s="94" t="s">
        <v>1755</v>
      </c>
      <c r="K511" s="41" t="s">
        <v>1770</v>
      </c>
      <c r="L511" s="41" t="s">
        <v>1785</v>
      </c>
    </row>
    <row r="512" spans="1:12" x14ac:dyDescent="0.25">
      <c r="B512" s="19" t="s">
        <v>1683</v>
      </c>
      <c r="C512">
        <v>501</v>
      </c>
      <c r="D512" s="41" t="s">
        <v>1697</v>
      </c>
      <c r="E512" s="53" t="s">
        <v>1713</v>
      </c>
      <c r="F512" s="41" t="s">
        <v>1729</v>
      </c>
      <c r="J512" s="94" t="s">
        <v>1756</v>
      </c>
      <c r="K512" s="41" t="s">
        <v>1771</v>
      </c>
      <c r="L512" s="41" t="s">
        <v>1786</v>
      </c>
    </row>
    <row r="513" spans="1:7" x14ac:dyDescent="0.25">
      <c r="B513" s="71" t="s">
        <v>1714</v>
      </c>
      <c r="C513">
        <v>502</v>
      </c>
      <c r="F513" s="41"/>
    </row>
    <row r="514" spans="1:7" x14ac:dyDescent="0.25">
      <c r="C514">
        <v>503</v>
      </c>
      <c r="F514" s="41"/>
    </row>
    <row r="515" spans="1:7" x14ac:dyDescent="0.25">
      <c r="C515">
        <v>504</v>
      </c>
      <c r="F515" s="41"/>
    </row>
    <row r="516" spans="1:7" x14ac:dyDescent="0.25">
      <c r="A516" s="56">
        <v>57</v>
      </c>
      <c r="C516">
        <v>505</v>
      </c>
      <c r="F516" s="41"/>
    </row>
    <row r="517" spans="1:7" x14ac:dyDescent="0.25">
      <c r="B517" s="19" t="s">
        <v>1206</v>
      </c>
      <c r="C517">
        <v>506</v>
      </c>
      <c r="D517" s="41" t="s">
        <v>1011</v>
      </c>
      <c r="E517" s="53" t="s">
        <v>1537</v>
      </c>
      <c r="F517" s="41"/>
      <c r="G517" s="41" t="s">
        <v>1517</v>
      </c>
    </row>
    <row r="518" spans="1:7" x14ac:dyDescent="0.25">
      <c r="B518" s="19" t="s">
        <v>1206</v>
      </c>
      <c r="C518">
        <v>507</v>
      </c>
      <c r="D518" s="41" t="s">
        <v>1012</v>
      </c>
      <c r="E518" s="53" t="s">
        <v>1538</v>
      </c>
      <c r="F518" s="41"/>
      <c r="G518" s="41" t="s">
        <v>1518</v>
      </c>
    </row>
    <row r="519" spans="1:7" x14ac:dyDescent="0.25">
      <c r="B519" s="19" t="s">
        <v>1206</v>
      </c>
      <c r="C519">
        <v>508</v>
      </c>
      <c r="D519" s="41" t="s">
        <v>1207</v>
      </c>
      <c r="E519" s="53" t="s">
        <v>1538</v>
      </c>
      <c r="F519" s="41"/>
      <c r="G519" s="41" t="s">
        <v>1518</v>
      </c>
    </row>
    <row r="520" spans="1:7" x14ac:dyDescent="0.25">
      <c r="B520" s="19" t="s">
        <v>1206</v>
      </c>
      <c r="C520">
        <v>509</v>
      </c>
      <c r="D520" s="41" t="s">
        <v>1013</v>
      </c>
      <c r="E520" s="53" t="s">
        <v>1539</v>
      </c>
      <c r="F520" s="41"/>
      <c r="G520" s="41" t="s">
        <v>1519</v>
      </c>
    </row>
    <row r="521" spans="1:7" x14ac:dyDescent="0.25">
      <c r="B521" s="19" t="s">
        <v>1206</v>
      </c>
      <c r="C521">
        <v>510</v>
      </c>
      <c r="D521" s="41" t="s">
        <v>1014</v>
      </c>
      <c r="E521" s="53" t="s">
        <v>1540</v>
      </c>
      <c r="F521" s="41"/>
      <c r="G521" s="41" t="s">
        <v>1520</v>
      </c>
    </row>
    <row r="522" spans="1:7" x14ac:dyDescent="0.25">
      <c r="B522" s="19" t="s">
        <v>1206</v>
      </c>
      <c r="C522">
        <v>511</v>
      </c>
      <c r="D522" s="41" t="s">
        <v>1015</v>
      </c>
      <c r="E522" s="53" t="s">
        <v>1541</v>
      </c>
      <c r="F522" s="41"/>
      <c r="G522" s="41" t="s">
        <v>1521</v>
      </c>
    </row>
    <row r="523" spans="1:7" x14ac:dyDescent="0.25">
      <c r="B523" s="19" t="s">
        <v>1206</v>
      </c>
      <c r="C523">
        <v>512</v>
      </c>
      <c r="D523" s="41" t="s">
        <v>1016</v>
      </c>
      <c r="E523" s="53" t="s">
        <v>1542</v>
      </c>
      <c r="F523" s="41"/>
      <c r="G523" s="41" t="s">
        <v>1522</v>
      </c>
    </row>
    <row r="524" spans="1:7" x14ac:dyDescent="0.25">
      <c r="B524" s="19" t="s">
        <v>1206</v>
      </c>
      <c r="C524">
        <v>513</v>
      </c>
      <c r="D524" s="41" t="s">
        <v>1017</v>
      </c>
      <c r="E524" s="53" t="s">
        <v>1543</v>
      </c>
      <c r="F524" s="41"/>
      <c r="G524" s="41" t="s">
        <v>1523</v>
      </c>
    </row>
    <row r="525" spans="1:7" x14ac:dyDescent="0.25">
      <c r="A525" s="56">
        <v>58</v>
      </c>
      <c r="B525" s="19" t="s">
        <v>1206</v>
      </c>
      <c r="C525">
        <v>514</v>
      </c>
      <c r="D525" s="41" t="s">
        <v>1208</v>
      </c>
      <c r="E525" s="53" t="s">
        <v>1544</v>
      </c>
      <c r="F525" s="41"/>
      <c r="G525" s="41" t="s">
        <v>1524</v>
      </c>
    </row>
    <row r="526" spans="1:7" x14ac:dyDescent="0.25">
      <c r="B526" s="19" t="s">
        <v>1205</v>
      </c>
      <c r="C526">
        <v>515</v>
      </c>
      <c r="D526" s="41" t="s">
        <v>371</v>
      </c>
      <c r="E526" s="53" t="s">
        <v>389</v>
      </c>
      <c r="F526" s="41"/>
      <c r="G526" s="41" t="s">
        <v>1525</v>
      </c>
    </row>
    <row r="527" spans="1:7" x14ac:dyDescent="0.25">
      <c r="B527" s="19" t="s">
        <v>1205</v>
      </c>
      <c r="C527">
        <v>516</v>
      </c>
      <c r="D527" s="41" t="s">
        <v>1209</v>
      </c>
      <c r="E527" s="53" t="s">
        <v>1545</v>
      </c>
      <c r="F527" s="41"/>
      <c r="G527" s="41" t="s">
        <v>1220</v>
      </c>
    </row>
    <row r="528" spans="1:7" x14ac:dyDescent="0.25">
      <c r="B528" s="19" t="s">
        <v>1205</v>
      </c>
      <c r="C528">
        <v>517</v>
      </c>
      <c r="D528" s="41" t="s">
        <v>1210</v>
      </c>
      <c r="E528" s="53" t="s">
        <v>1546</v>
      </c>
      <c r="F528" s="41"/>
      <c r="G528" s="41" t="s">
        <v>1221</v>
      </c>
    </row>
    <row r="529" spans="1:7" x14ac:dyDescent="0.25">
      <c r="B529" s="19" t="s">
        <v>1205</v>
      </c>
      <c r="C529">
        <v>518</v>
      </c>
      <c r="D529" s="41" t="s">
        <v>370</v>
      </c>
      <c r="E529" s="53" t="s">
        <v>1547</v>
      </c>
      <c r="F529" s="41"/>
      <c r="G529" s="41" t="s">
        <v>1222</v>
      </c>
    </row>
    <row r="530" spans="1:7" x14ac:dyDescent="0.25">
      <c r="B530" s="19" t="s">
        <v>1205</v>
      </c>
      <c r="C530">
        <v>519</v>
      </c>
      <c r="D530" s="41" t="s">
        <v>1211</v>
      </c>
      <c r="E530" s="53" t="s">
        <v>1548</v>
      </c>
      <c r="F530" s="41"/>
      <c r="G530" s="41" t="s">
        <v>1223</v>
      </c>
    </row>
    <row r="531" spans="1:7" x14ac:dyDescent="0.25">
      <c r="B531" s="19" t="s">
        <v>1205</v>
      </c>
      <c r="C531">
        <v>520</v>
      </c>
      <c r="D531" s="41" t="s">
        <v>1212</v>
      </c>
      <c r="E531" s="53" t="s">
        <v>1549</v>
      </c>
      <c r="F531" s="41"/>
      <c r="G531" s="41" t="s">
        <v>1224</v>
      </c>
    </row>
    <row r="532" spans="1:7" x14ac:dyDescent="0.25">
      <c r="B532" s="19" t="s">
        <v>1205</v>
      </c>
      <c r="C532">
        <v>521</v>
      </c>
      <c r="D532" s="41" t="s">
        <v>1213</v>
      </c>
      <c r="E532" s="53" t="s">
        <v>1550</v>
      </c>
      <c r="F532" s="41"/>
      <c r="G532" s="41" t="s">
        <v>1225</v>
      </c>
    </row>
    <row r="533" spans="1:7" x14ac:dyDescent="0.25">
      <c r="B533" s="19" t="s">
        <v>1205</v>
      </c>
      <c r="C533">
        <v>522</v>
      </c>
      <c r="D533" s="41" t="s">
        <v>381</v>
      </c>
      <c r="E533" s="53" t="s">
        <v>398</v>
      </c>
      <c r="F533" s="41"/>
      <c r="G533" s="41" t="s">
        <v>1187</v>
      </c>
    </row>
    <row r="534" spans="1:7" x14ac:dyDescent="0.25">
      <c r="A534" s="56">
        <v>59</v>
      </c>
      <c r="B534" s="19" t="s">
        <v>1205</v>
      </c>
      <c r="C534">
        <v>523</v>
      </c>
      <c r="D534" s="41" t="s">
        <v>1214</v>
      </c>
      <c r="E534" s="53" t="s">
        <v>1551</v>
      </c>
      <c r="F534" s="41"/>
      <c r="G534" s="41" t="s">
        <v>1226</v>
      </c>
    </row>
    <row r="535" spans="1:7" x14ac:dyDescent="0.25">
      <c r="B535" s="19" t="s">
        <v>1205</v>
      </c>
      <c r="C535">
        <v>524</v>
      </c>
      <c r="D535" s="41" t="s">
        <v>1215</v>
      </c>
      <c r="E535" s="53" t="s">
        <v>1552</v>
      </c>
      <c r="F535" s="41"/>
      <c r="G535" s="41" t="s">
        <v>1227</v>
      </c>
    </row>
    <row r="536" spans="1:7" x14ac:dyDescent="0.25">
      <c r="B536" s="19" t="s">
        <v>1205</v>
      </c>
      <c r="C536">
        <v>525</v>
      </c>
      <c r="D536" s="41" t="s">
        <v>1216</v>
      </c>
      <c r="E536" s="53" t="s">
        <v>1553</v>
      </c>
      <c r="F536" s="41"/>
      <c r="G536" s="41" t="s">
        <v>1228</v>
      </c>
    </row>
    <row r="537" spans="1:7" x14ac:dyDescent="0.25">
      <c r="B537" s="19" t="s">
        <v>1205</v>
      </c>
      <c r="C537">
        <v>526</v>
      </c>
      <c r="D537" s="41" t="s">
        <v>1217</v>
      </c>
      <c r="E537" s="53" t="s">
        <v>1554</v>
      </c>
      <c r="F537" s="41"/>
      <c r="G537" s="41" t="s">
        <v>1229</v>
      </c>
    </row>
    <row r="538" spans="1:7" x14ac:dyDescent="0.25">
      <c r="B538" s="19" t="s">
        <v>1205</v>
      </c>
      <c r="C538">
        <v>527</v>
      </c>
      <c r="D538" s="41" t="s">
        <v>1218</v>
      </c>
      <c r="E538" s="53" t="s">
        <v>1555</v>
      </c>
      <c r="F538" s="41"/>
      <c r="G538" s="41" t="s">
        <v>1230</v>
      </c>
    </row>
    <row r="539" spans="1:7" x14ac:dyDescent="0.25">
      <c r="B539" s="19" t="s">
        <v>1205</v>
      </c>
      <c r="C539">
        <v>528</v>
      </c>
      <c r="D539" s="41" t="s">
        <v>1219</v>
      </c>
      <c r="E539" s="53" t="s">
        <v>1556</v>
      </c>
      <c r="F539" s="41"/>
      <c r="G539" s="41" t="s">
        <v>1231</v>
      </c>
    </row>
    <row r="540" spans="1:7" x14ac:dyDescent="0.25">
      <c r="B540" s="19" t="s">
        <v>1232</v>
      </c>
      <c r="C540">
        <v>529</v>
      </c>
      <c r="D540" s="41" t="s">
        <v>1233</v>
      </c>
      <c r="E540" s="53" t="s">
        <v>1557</v>
      </c>
      <c r="F540" s="41"/>
      <c r="G540" s="41" t="s">
        <v>1249</v>
      </c>
    </row>
    <row r="541" spans="1:7" x14ac:dyDescent="0.25">
      <c r="B541" s="19" t="s">
        <v>1232</v>
      </c>
      <c r="C541">
        <v>530</v>
      </c>
      <c r="D541" s="41" t="s">
        <v>1234</v>
      </c>
      <c r="E541" s="53" t="s">
        <v>1558</v>
      </c>
      <c r="F541" s="41"/>
      <c r="G541" s="41" t="s">
        <v>1250</v>
      </c>
    </row>
    <row r="542" spans="1:7" x14ac:dyDescent="0.25">
      <c r="B542" s="19" t="s">
        <v>1232</v>
      </c>
      <c r="C542">
        <v>531</v>
      </c>
      <c r="D542" s="41" t="s">
        <v>1235</v>
      </c>
      <c r="E542" s="53" t="s">
        <v>1559</v>
      </c>
      <c r="F542" s="41"/>
      <c r="G542" s="41" t="s">
        <v>1251</v>
      </c>
    </row>
    <row r="543" spans="1:7" x14ac:dyDescent="0.25">
      <c r="A543" s="56">
        <v>60</v>
      </c>
      <c r="B543" s="19" t="s">
        <v>1232</v>
      </c>
      <c r="C543">
        <v>532</v>
      </c>
      <c r="D543" s="41" t="s">
        <v>1236</v>
      </c>
      <c r="E543" s="53" t="s">
        <v>1560</v>
      </c>
      <c r="F543" s="41"/>
      <c r="G543" s="41" t="s">
        <v>1252</v>
      </c>
    </row>
    <row r="544" spans="1:7" x14ac:dyDescent="0.25">
      <c r="B544" s="19" t="s">
        <v>1232</v>
      </c>
      <c r="C544">
        <v>533</v>
      </c>
      <c r="D544" s="41" t="s">
        <v>1237</v>
      </c>
      <c r="E544" s="53" t="s">
        <v>1561</v>
      </c>
      <c r="F544" s="41"/>
      <c r="G544" s="41" t="s">
        <v>1253</v>
      </c>
    </row>
    <row r="545" spans="1:7" x14ac:dyDescent="0.25">
      <c r="B545" s="19" t="s">
        <v>1232</v>
      </c>
      <c r="C545">
        <v>534</v>
      </c>
      <c r="D545" s="41" t="s">
        <v>1238</v>
      </c>
      <c r="E545" s="53" t="s">
        <v>1562</v>
      </c>
      <c r="F545" s="41"/>
      <c r="G545" s="41" t="s">
        <v>1254</v>
      </c>
    </row>
    <row r="546" spans="1:7" x14ac:dyDescent="0.25">
      <c r="B546" s="19" t="s">
        <v>1232</v>
      </c>
      <c r="C546">
        <v>535</v>
      </c>
      <c r="D546" s="41" t="s">
        <v>1239</v>
      </c>
      <c r="E546" s="53" t="s">
        <v>1563</v>
      </c>
      <c r="F546" s="41"/>
      <c r="G546" s="41" t="s">
        <v>1255</v>
      </c>
    </row>
    <row r="547" spans="1:7" x14ac:dyDescent="0.25">
      <c r="B547" s="19" t="s">
        <v>1232</v>
      </c>
      <c r="C547">
        <v>536</v>
      </c>
      <c r="D547" s="41" t="s">
        <v>1240</v>
      </c>
      <c r="E547" s="53" t="s">
        <v>1564</v>
      </c>
      <c r="F547" s="41"/>
      <c r="G547" s="41" t="s">
        <v>1256</v>
      </c>
    </row>
    <row r="548" spans="1:7" x14ac:dyDescent="0.25">
      <c r="B548" s="19" t="s">
        <v>1232</v>
      </c>
      <c r="C548">
        <v>537</v>
      </c>
      <c r="D548" s="41" t="s">
        <v>1241</v>
      </c>
      <c r="E548" s="53" t="s">
        <v>1565</v>
      </c>
      <c r="F548" s="41"/>
      <c r="G548" s="41" t="s">
        <v>1257</v>
      </c>
    </row>
    <row r="549" spans="1:7" x14ac:dyDescent="0.25">
      <c r="B549" s="19" t="s">
        <v>1232</v>
      </c>
      <c r="C549">
        <v>538</v>
      </c>
      <c r="D549" s="41" t="s">
        <v>1242</v>
      </c>
      <c r="E549" s="53" t="s">
        <v>1566</v>
      </c>
      <c r="F549" s="41"/>
      <c r="G549" s="41" t="s">
        <v>1258</v>
      </c>
    </row>
    <row r="550" spans="1:7" x14ac:dyDescent="0.25">
      <c r="B550" s="19" t="s">
        <v>1232</v>
      </c>
      <c r="C550">
        <v>539</v>
      </c>
      <c r="D550" s="41" t="s">
        <v>1243</v>
      </c>
      <c r="E550" s="53" t="s">
        <v>1567</v>
      </c>
      <c r="F550" s="41"/>
      <c r="G550" s="41" t="s">
        <v>1259</v>
      </c>
    </row>
    <row r="551" spans="1:7" x14ac:dyDescent="0.25">
      <c r="B551" s="19" t="s">
        <v>1232</v>
      </c>
      <c r="C551">
        <v>540</v>
      </c>
      <c r="D551" s="41" t="s">
        <v>1244</v>
      </c>
      <c r="E551" s="53" t="s">
        <v>1568</v>
      </c>
      <c r="F551" s="41"/>
      <c r="G551" s="41" t="s">
        <v>1260</v>
      </c>
    </row>
    <row r="552" spans="1:7" x14ac:dyDescent="0.25">
      <c r="A552" s="56">
        <v>61</v>
      </c>
      <c r="B552" s="19" t="s">
        <v>1232</v>
      </c>
      <c r="C552">
        <v>541</v>
      </c>
      <c r="D552" s="41" t="s">
        <v>1245</v>
      </c>
      <c r="E552" s="53" t="s">
        <v>1569</v>
      </c>
      <c r="F552" s="41"/>
      <c r="G552" s="41" t="s">
        <v>1261</v>
      </c>
    </row>
    <row r="553" spans="1:7" x14ac:dyDescent="0.25">
      <c r="B553" s="19" t="s">
        <v>1232</v>
      </c>
      <c r="C553">
        <v>542</v>
      </c>
      <c r="D553" s="41" t="s">
        <v>1246</v>
      </c>
      <c r="E553" s="53" t="s">
        <v>1570</v>
      </c>
      <c r="F553" s="41"/>
      <c r="G553" s="41" t="s">
        <v>1262</v>
      </c>
    </row>
    <row r="554" spans="1:7" x14ac:dyDescent="0.25">
      <c r="B554" s="19" t="s">
        <v>1232</v>
      </c>
      <c r="C554">
        <v>543</v>
      </c>
      <c r="D554" s="41" t="s">
        <v>1247</v>
      </c>
      <c r="E554" s="53" t="s">
        <v>1571</v>
      </c>
      <c r="F554" s="41"/>
      <c r="G554" s="41" t="s">
        <v>1263</v>
      </c>
    </row>
    <row r="555" spans="1:7" x14ac:dyDescent="0.25">
      <c r="B555" s="19" t="s">
        <v>1232</v>
      </c>
      <c r="C555">
        <v>544</v>
      </c>
      <c r="D555" s="41" t="s">
        <v>1248</v>
      </c>
      <c r="E555" s="53" t="s">
        <v>1572</v>
      </c>
      <c r="F555" s="41"/>
      <c r="G555" s="41" t="s">
        <v>1264</v>
      </c>
    </row>
    <row r="556" spans="1:7" x14ac:dyDescent="0.25">
      <c r="B556" s="71" t="s">
        <v>1669</v>
      </c>
      <c r="C556">
        <v>545</v>
      </c>
      <c r="D556" s="85" t="s">
        <v>1669</v>
      </c>
      <c r="F556" s="41"/>
    </row>
    <row r="557" spans="1:7" x14ac:dyDescent="0.25">
      <c r="C557">
        <v>546</v>
      </c>
      <c r="F557" s="41"/>
    </row>
    <row r="558" spans="1:7" x14ac:dyDescent="0.25">
      <c r="C558">
        <v>547</v>
      </c>
      <c r="F558" s="41"/>
    </row>
    <row r="559" spans="1:7" x14ac:dyDescent="0.25">
      <c r="C559">
        <v>548</v>
      </c>
      <c r="F559" s="41"/>
    </row>
    <row r="560" spans="1:7" x14ac:dyDescent="0.25">
      <c r="C560">
        <v>549</v>
      </c>
      <c r="F560" s="41"/>
    </row>
    <row r="561" spans="1:7" x14ac:dyDescent="0.25">
      <c r="A561" s="56">
        <v>62</v>
      </c>
      <c r="C561">
        <v>550</v>
      </c>
      <c r="F561" s="41"/>
    </row>
    <row r="562" spans="1:7" x14ac:dyDescent="0.25">
      <c r="B562" s="19" t="s">
        <v>952</v>
      </c>
      <c r="C562">
        <v>551</v>
      </c>
      <c r="D562" s="41" t="s">
        <v>954</v>
      </c>
      <c r="E562" s="53" t="s">
        <v>1573</v>
      </c>
      <c r="F562" s="41"/>
      <c r="G562" s="41" t="s">
        <v>996</v>
      </c>
    </row>
    <row r="563" spans="1:7" x14ac:dyDescent="0.25">
      <c r="B563" s="19" t="s">
        <v>952</v>
      </c>
      <c r="C563">
        <v>552</v>
      </c>
      <c r="D563" s="41" t="s">
        <v>963</v>
      </c>
      <c r="E563" s="53" t="s">
        <v>1574</v>
      </c>
      <c r="F563" s="41"/>
      <c r="G563" s="41" t="s">
        <v>997</v>
      </c>
    </row>
    <row r="564" spans="1:7" x14ac:dyDescent="0.25">
      <c r="B564" s="19" t="s">
        <v>952</v>
      </c>
      <c r="C564">
        <v>553</v>
      </c>
      <c r="D564" s="41" t="s">
        <v>964</v>
      </c>
      <c r="E564" s="53" t="s">
        <v>1575</v>
      </c>
      <c r="F564" s="41"/>
      <c r="G564" s="41" t="s">
        <v>998</v>
      </c>
    </row>
    <row r="565" spans="1:7" x14ac:dyDescent="0.25">
      <c r="B565" s="19" t="s">
        <v>952</v>
      </c>
      <c r="C565">
        <v>554</v>
      </c>
      <c r="D565" s="41" t="s">
        <v>965</v>
      </c>
      <c r="E565" s="53" t="s">
        <v>1576</v>
      </c>
      <c r="F565" s="41"/>
      <c r="G565" s="41" t="s">
        <v>999</v>
      </c>
    </row>
    <row r="566" spans="1:7" x14ac:dyDescent="0.25">
      <c r="B566" s="19" t="s">
        <v>952</v>
      </c>
      <c r="C566">
        <v>555</v>
      </c>
      <c r="D566" s="41" t="s">
        <v>955</v>
      </c>
      <c r="E566" s="53" t="s">
        <v>1577</v>
      </c>
      <c r="F566" s="41"/>
      <c r="G566" s="41" t="s">
        <v>1000</v>
      </c>
    </row>
    <row r="567" spans="1:7" x14ac:dyDescent="0.25">
      <c r="B567" s="19" t="s">
        <v>952</v>
      </c>
      <c r="C567">
        <v>556</v>
      </c>
      <c r="D567" s="41" t="s">
        <v>956</v>
      </c>
      <c r="E567" s="53" t="s">
        <v>1578</v>
      </c>
      <c r="F567" s="41"/>
      <c r="G567" s="41" t="s">
        <v>1001</v>
      </c>
    </row>
    <row r="568" spans="1:7" x14ac:dyDescent="0.25">
      <c r="B568" s="19" t="s">
        <v>952</v>
      </c>
      <c r="C568">
        <v>557</v>
      </c>
      <c r="D568" s="41" t="s">
        <v>957</v>
      </c>
      <c r="E568" s="53" t="s">
        <v>1579</v>
      </c>
      <c r="F568" s="41"/>
      <c r="G568" s="41" t="s">
        <v>1002</v>
      </c>
    </row>
    <row r="569" spans="1:7" x14ac:dyDescent="0.25">
      <c r="B569" s="19" t="s">
        <v>952</v>
      </c>
      <c r="C569">
        <v>558</v>
      </c>
      <c r="D569" s="41" t="s">
        <v>958</v>
      </c>
      <c r="E569" s="53" t="s">
        <v>1580</v>
      </c>
      <c r="F569" s="41"/>
      <c r="G569" s="41" t="s">
        <v>1003</v>
      </c>
    </row>
    <row r="570" spans="1:7" x14ac:dyDescent="0.25">
      <c r="A570" s="56">
        <v>63</v>
      </c>
      <c r="B570" s="19" t="s">
        <v>952</v>
      </c>
      <c r="C570">
        <v>559</v>
      </c>
      <c r="D570" s="41" t="s">
        <v>959</v>
      </c>
      <c r="E570" s="53" t="s">
        <v>1581</v>
      </c>
      <c r="F570" s="41"/>
      <c r="G570" s="41" t="s">
        <v>1004</v>
      </c>
    </row>
    <row r="571" spans="1:7" x14ac:dyDescent="0.25">
      <c r="B571" s="19" t="s">
        <v>952</v>
      </c>
      <c r="C571">
        <v>560</v>
      </c>
      <c r="D571" s="41" t="s">
        <v>960</v>
      </c>
      <c r="E571" s="53" t="s">
        <v>1582</v>
      </c>
      <c r="F571" s="41"/>
      <c r="G571" s="41" t="s">
        <v>1005</v>
      </c>
    </row>
    <row r="572" spans="1:7" x14ac:dyDescent="0.25">
      <c r="B572" s="19" t="s">
        <v>952</v>
      </c>
      <c r="C572">
        <v>561</v>
      </c>
      <c r="D572" s="41" t="s">
        <v>966</v>
      </c>
      <c r="E572" s="53" t="s">
        <v>1583</v>
      </c>
      <c r="F572" s="41"/>
      <c r="G572" s="41" t="s">
        <v>1006</v>
      </c>
    </row>
    <row r="573" spans="1:7" x14ac:dyDescent="0.25">
      <c r="B573" s="19" t="s">
        <v>952</v>
      </c>
      <c r="C573">
        <v>562</v>
      </c>
      <c r="D573" s="41" t="s">
        <v>961</v>
      </c>
      <c r="E573" s="53" t="s">
        <v>1584</v>
      </c>
      <c r="F573" s="41"/>
      <c r="G573" s="41" t="s">
        <v>1007</v>
      </c>
    </row>
    <row r="574" spans="1:7" x14ac:dyDescent="0.25">
      <c r="B574" s="19" t="s">
        <v>952</v>
      </c>
      <c r="C574">
        <v>563</v>
      </c>
      <c r="D574" s="41" t="s">
        <v>967</v>
      </c>
      <c r="E574" s="53" t="s">
        <v>1585</v>
      </c>
      <c r="F574" s="41"/>
      <c r="G574" s="41" t="s">
        <v>1008</v>
      </c>
    </row>
    <row r="575" spans="1:7" x14ac:dyDescent="0.25">
      <c r="B575" s="19" t="s">
        <v>952</v>
      </c>
      <c r="C575">
        <v>564</v>
      </c>
      <c r="D575" s="41" t="s">
        <v>962</v>
      </c>
      <c r="E575" s="53" t="s">
        <v>1586</v>
      </c>
      <c r="F575" s="41"/>
      <c r="G575" s="41" t="s">
        <v>1009</v>
      </c>
    </row>
    <row r="576" spans="1:7" x14ac:dyDescent="0.25">
      <c r="B576" s="19" t="s">
        <v>953</v>
      </c>
      <c r="C576">
        <v>565</v>
      </c>
      <c r="D576" s="41" t="s">
        <v>968</v>
      </c>
      <c r="E576" s="53" t="s">
        <v>1587</v>
      </c>
      <c r="F576" s="41"/>
      <c r="G576" s="41" t="s">
        <v>982</v>
      </c>
    </row>
    <row r="577" spans="1:7" x14ac:dyDescent="0.25">
      <c r="B577" s="19" t="s">
        <v>953</v>
      </c>
      <c r="C577">
        <v>566</v>
      </c>
      <c r="D577" s="41" t="s">
        <v>980</v>
      </c>
      <c r="E577" s="53" t="s">
        <v>1588</v>
      </c>
      <c r="F577" s="41"/>
      <c r="G577" s="41" t="s">
        <v>983</v>
      </c>
    </row>
    <row r="578" spans="1:7" x14ac:dyDescent="0.25">
      <c r="B578" s="19" t="s">
        <v>953</v>
      </c>
      <c r="C578">
        <v>567</v>
      </c>
      <c r="D578" s="41" t="s">
        <v>969</v>
      </c>
      <c r="E578" s="53" t="s">
        <v>1589</v>
      </c>
      <c r="F578" s="41"/>
      <c r="G578" s="41" t="s">
        <v>984</v>
      </c>
    </row>
    <row r="579" spans="1:7" x14ac:dyDescent="0.25">
      <c r="A579" s="56">
        <v>64</v>
      </c>
      <c r="B579" s="19" t="s">
        <v>953</v>
      </c>
      <c r="C579">
        <v>568</v>
      </c>
      <c r="D579" s="41" t="s">
        <v>970</v>
      </c>
      <c r="E579" s="53" t="s">
        <v>1590</v>
      </c>
      <c r="F579" s="41"/>
      <c r="G579" s="41" t="s">
        <v>985</v>
      </c>
    </row>
    <row r="580" spans="1:7" x14ac:dyDescent="0.25">
      <c r="B580" s="19" t="s">
        <v>953</v>
      </c>
      <c r="C580">
        <v>569</v>
      </c>
      <c r="D580" s="41" t="s">
        <v>971</v>
      </c>
      <c r="E580" s="53" t="s">
        <v>1591</v>
      </c>
      <c r="F580" s="41"/>
      <c r="G580" s="41" t="s">
        <v>986</v>
      </c>
    </row>
    <row r="581" spans="1:7" x14ac:dyDescent="0.25">
      <c r="B581" s="19" t="s">
        <v>953</v>
      </c>
      <c r="C581">
        <v>570</v>
      </c>
      <c r="D581" s="41" t="s">
        <v>981</v>
      </c>
      <c r="E581" s="53" t="s">
        <v>1592</v>
      </c>
      <c r="F581" s="41"/>
      <c r="G581" s="41" t="s">
        <v>987</v>
      </c>
    </row>
    <row r="582" spans="1:7" x14ac:dyDescent="0.25">
      <c r="B582" s="19" t="s">
        <v>953</v>
      </c>
      <c r="C582">
        <v>571</v>
      </c>
      <c r="D582" s="41" t="s">
        <v>972</v>
      </c>
      <c r="E582" s="53" t="s">
        <v>1593</v>
      </c>
      <c r="F582" s="41"/>
      <c r="G582" s="41" t="s">
        <v>988</v>
      </c>
    </row>
    <row r="583" spans="1:7" x14ac:dyDescent="0.25">
      <c r="B583" s="19" t="s">
        <v>953</v>
      </c>
      <c r="C583">
        <v>572</v>
      </c>
      <c r="D583" s="41" t="s">
        <v>973</v>
      </c>
      <c r="E583" s="53" t="s">
        <v>1594</v>
      </c>
      <c r="F583" s="41"/>
      <c r="G583" s="41" t="s">
        <v>989</v>
      </c>
    </row>
    <row r="584" spans="1:7" x14ac:dyDescent="0.25">
      <c r="B584" s="19" t="s">
        <v>953</v>
      </c>
      <c r="C584">
        <v>573</v>
      </c>
      <c r="D584" s="41" t="s">
        <v>974</v>
      </c>
      <c r="E584" s="53" t="s">
        <v>1595</v>
      </c>
      <c r="F584" s="41"/>
      <c r="G584" s="41" t="s">
        <v>990</v>
      </c>
    </row>
    <row r="585" spans="1:7" x14ac:dyDescent="0.25">
      <c r="B585" s="19" t="s">
        <v>953</v>
      </c>
      <c r="C585">
        <v>574</v>
      </c>
      <c r="D585" s="41" t="s">
        <v>975</v>
      </c>
      <c r="E585" s="53" t="s">
        <v>1596</v>
      </c>
      <c r="F585" s="41"/>
      <c r="G585" s="41" t="s">
        <v>991</v>
      </c>
    </row>
    <row r="586" spans="1:7" x14ac:dyDescent="0.25">
      <c r="B586" s="19" t="s">
        <v>953</v>
      </c>
      <c r="C586">
        <v>575</v>
      </c>
      <c r="D586" s="41" t="s">
        <v>976</v>
      </c>
      <c r="E586" s="53" t="s">
        <v>1597</v>
      </c>
      <c r="F586" s="41"/>
      <c r="G586" s="41" t="s">
        <v>992</v>
      </c>
    </row>
    <row r="587" spans="1:7" x14ac:dyDescent="0.25">
      <c r="B587" s="19" t="s">
        <v>953</v>
      </c>
      <c r="C587">
        <v>576</v>
      </c>
      <c r="D587" s="41" t="s">
        <v>977</v>
      </c>
      <c r="E587" s="53" t="s">
        <v>1598</v>
      </c>
      <c r="F587" s="41"/>
      <c r="G587" s="41" t="s">
        <v>993</v>
      </c>
    </row>
    <row r="588" spans="1:7" x14ac:dyDescent="0.25">
      <c r="A588" s="56">
        <v>65</v>
      </c>
      <c r="B588" s="19" t="s">
        <v>953</v>
      </c>
      <c r="C588">
        <v>577</v>
      </c>
      <c r="D588" s="41" t="s">
        <v>978</v>
      </c>
      <c r="E588" s="53" t="s">
        <v>1599</v>
      </c>
      <c r="F588" s="41"/>
      <c r="G588" s="41" t="s">
        <v>994</v>
      </c>
    </row>
    <row r="589" spans="1:7" x14ac:dyDescent="0.25">
      <c r="B589" s="19" t="s">
        <v>953</v>
      </c>
      <c r="C589">
        <v>578</v>
      </c>
      <c r="D589" s="41" t="s">
        <v>979</v>
      </c>
      <c r="E589" s="53" t="s">
        <v>1600</v>
      </c>
      <c r="F589" s="41"/>
      <c r="G589" s="41" t="s">
        <v>995</v>
      </c>
    </row>
    <row r="590" spans="1:7" x14ac:dyDescent="0.25">
      <c r="C590">
        <v>579</v>
      </c>
      <c r="F590" s="41"/>
    </row>
    <row r="591" spans="1:7" x14ac:dyDescent="0.25">
      <c r="C591">
        <v>580</v>
      </c>
      <c r="F591" s="41"/>
    </row>
    <row r="592" spans="1:7" x14ac:dyDescent="0.25">
      <c r="C592">
        <v>581</v>
      </c>
      <c r="F592" s="41"/>
    </row>
    <row r="593" spans="1:3" x14ac:dyDescent="0.25">
      <c r="C593">
        <v>582</v>
      </c>
    </row>
    <row r="594" spans="1:3" x14ac:dyDescent="0.25">
      <c r="C594">
        <v>583</v>
      </c>
    </row>
    <row r="595" spans="1:3" x14ac:dyDescent="0.25">
      <c r="C595">
        <v>584</v>
      </c>
    </row>
    <row r="596" spans="1:3" x14ac:dyDescent="0.25">
      <c r="C596">
        <v>585</v>
      </c>
    </row>
    <row r="597" spans="1:3" x14ac:dyDescent="0.25">
      <c r="A597" s="56">
        <v>66</v>
      </c>
      <c r="C597">
        <v>586</v>
      </c>
    </row>
    <row r="598" spans="1:3" x14ac:dyDescent="0.25">
      <c r="C598">
        <v>587</v>
      </c>
    </row>
    <row r="599" spans="1:3" x14ac:dyDescent="0.25">
      <c r="C599">
        <v>588</v>
      </c>
    </row>
    <row r="600" spans="1:3" x14ac:dyDescent="0.25">
      <c r="C600">
        <v>589</v>
      </c>
    </row>
    <row r="606" spans="1:3" x14ac:dyDescent="0.25">
      <c r="A606" s="56">
        <v>67</v>
      </c>
    </row>
    <row r="615" spans="1:1" x14ac:dyDescent="0.25">
      <c r="A615" s="56">
        <v>68</v>
      </c>
    </row>
  </sheetData>
  <hyperlinks>
    <hyperlink ref="G491" r:id="rId1" display="https://dict.leo.org/spanisch-deutsch/excesivamente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workbookViewId="0"/>
  </sheetViews>
  <sheetFormatPr baseColWidth="10" defaultRowHeight="15.75" x14ac:dyDescent="0.25"/>
  <cols>
    <col min="2" max="2" width="72.140625" style="41" customWidth="1"/>
  </cols>
  <sheetData>
    <row r="3" spans="2:5" ht="33" customHeight="1" x14ac:dyDescent="0.25">
      <c r="B3" s="85" t="s">
        <v>1191</v>
      </c>
      <c r="D3" t="s">
        <v>1193</v>
      </c>
    </row>
    <row r="4" spans="2:5" ht="33" customHeight="1" x14ac:dyDescent="0.3">
      <c r="B4" s="88" t="s">
        <v>1194</v>
      </c>
      <c r="E4" t="s">
        <v>1192</v>
      </c>
    </row>
    <row r="5" spans="2:5" ht="33" customHeight="1" x14ac:dyDescent="0.25"/>
    <row r="6" spans="2:5" ht="33" customHeight="1" x14ac:dyDescent="0.25">
      <c r="B6" s="85" t="s">
        <v>1526</v>
      </c>
      <c r="D6" t="s">
        <v>1196</v>
      </c>
    </row>
    <row r="7" spans="2:5" ht="33" customHeight="1" x14ac:dyDescent="0.25">
      <c r="B7" s="89" t="s">
        <v>1195</v>
      </c>
    </row>
    <row r="8" spans="2:5" ht="33" customHeight="1" x14ac:dyDescent="0.25"/>
    <row r="9" spans="2:5" ht="33" customHeight="1" x14ac:dyDescent="0.25"/>
    <row r="10" spans="2:5" ht="33" customHeight="1" x14ac:dyDescent="0.25"/>
    <row r="11" spans="2:5" ht="33" customHeight="1" x14ac:dyDescent="0.25"/>
    <row r="12" spans="2:5" ht="33" customHeight="1" x14ac:dyDescent="0.25"/>
    <row r="13" spans="2:5" ht="33" customHeight="1" x14ac:dyDescent="0.25"/>
    <row r="14" spans="2:5" ht="33" customHeight="1" x14ac:dyDescent="0.25"/>
    <row r="15" spans="2:5" ht="33" customHeight="1" x14ac:dyDescent="0.25"/>
    <row r="16" spans="2:5" ht="33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/>
  </sheetViews>
  <sheetFormatPr baseColWidth="10" defaultRowHeight="15" x14ac:dyDescent="0.25"/>
  <cols>
    <col min="1" max="1" width="43.85546875" style="19" customWidth="1"/>
    <col min="2" max="2" width="49.5703125" style="19" customWidth="1"/>
    <col min="3" max="3" width="43.5703125" style="19" customWidth="1"/>
    <col min="5" max="7" width="6.7109375" customWidth="1"/>
    <col min="9" max="9" width="14.7109375" customWidth="1"/>
  </cols>
  <sheetData>
    <row r="1" spans="1:10" ht="22.5" customHeight="1" thickBot="1" x14ac:dyDescent="0.3">
      <c r="A1" s="1"/>
      <c r="B1" s="2"/>
      <c r="C1" s="3"/>
      <c r="E1" s="4" t="s">
        <v>52</v>
      </c>
      <c r="I1" s="4" t="s">
        <v>0</v>
      </c>
    </row>
    <row r="2" spans="1:10" ht="22.5" customHeight="1" thickBot="1" x14ac:dyDescent="0.3">
      <c r="A2" s="1"/>
      <c r="B2" s="2"/>
      <c r="C2" s="3"/>
      <c r="E2" s="54" t="s">
        <v>53</v>
      </c>
      <c r="F2" s="55">
        <v>1</v>
      </c>
      <c r="I2" s="5" t="s">
        <v>1</v>
      </c>
      <c r="J2" s="6" t="s">
        <v>2</v>
      </c>
    </row>
    <row r="3" spans="1:10" ht="22.5" customHeight="1" thickBot="1" x14ac:dyDescent="0.3">
      <c r="A3" s="1"/>
      <c r="B3" s="2"/>
      <c r="C3" s="3"/>
      <c r="E3" s="54" t="s">
        <v>54</v>
      </c>
      <c r="F3" s="55"/>
      <c r="I3" s="5" t="s">
        <v>3</v>
      </c>
      <c r="J3" s="6" t="s">
        <v>4</v>
      </c>
    </row>
    <row r="4" spans="1:10" ht="22.5" customHeight="1" x14ac:dyDescent="0.25">
      <c r="A4" s="1" t="s">
        <v>5</v>
      </c>
      <c r="B4" s="1" t="s">
        <v>5</v>
      </c>
      <c r="C4" s="3" t="s">
        <v>5</v>
      </c>
      <c r="D4" s="7"/>
      <c r="I4" s="5" t="s">
        <v>6</v>
      </c>
      <c r="J4" s="6" t="s">
        <v>7</v>
      </c>
    </row>
    <row r="5" spans="1:10" ht="22.5" customHeight="1" x14ac:dyDescent="0.25">
      <c r="A5" s="1" t="s">
        <v>8</v>
      </c>
      <c r="B5" s="2" t="s">
        <v>9</v>
      </c>
      <c r="C5" s="3" t="s">
        <v>10</v>
      </c>
      <c r="F5" s="8"/>
    </row>
    <row r="6" spans="1:10" ht="22.5" customHeight="1" x14ac:dyDescent="0.25">
      <c r="A6" s="1"/>
      <c r="B6" s="2"/>
      <c r="C6" s="3"/>
      <c r="E6" s="8"/>
      <c r="F6" s="8"/>
      <c r="I6" s="5" t="s">
        <v>11</v>
      </c>
      <c r="J6" s="6" t="s">
        <v>12</v>
      </c>
    </row>
    <row r="7" spans="1:10" ht="22.5" customHeight="1" x14ac:dyDescent="0.25">
      <c r="A7" s="1"/>
      <c r="B7" s="2"/>
      <c r="C7" s="3"/>
      <c r="E7" s="8"/>
      <c r="F7" s="8"/>
    </row>
    <row r="8" spans="1:10" ht="22.5" customHeight="1" x14ac:dyDescent="0.25">
      <c r="A8" s="9" t="s">
        <v>13</v>
      </c>
      <c r="B8" s="10"/>
      <c r="C8" s="11"/>
      <c r="E8" s="8"/>
      <c r="F8" s="8"/>
      <c r="I8" s="5" t="s">
        <v>14</v>
      </c>
    </row>
    <row r="9" spans="1:10" ht="22.5" customHeight="1" x14ac:dyDescent="0.25">
      <c r="A9" s="12"/>
      <c r="B9" s="13"/>
      <c r="C9" s="14"/>
      <c r="E9" s="8"/>
      <c r="F9" s="8"/>
      <c r="I9" s="5" t="s">
        <v>15</v>
      </c>
      <c r="J9" s="6" t="s">
        <v>16</v>
      </c>
    </row>
    <row r="10" spans="1:10" ht="22.5" customHeight="1" x14ac:dyDescent="0.25">
      <c r="A10" s="1"/>
      <c r="B10" s="2"/>
      <c r="C10" s="3"/>
      <c r="E10" s="8"/>
      <c r="F10" s="8"/>
      <c r="I10" s="5" t="s">
        <v>17</v>
      </c>
      <c r="J10" s="6" t="s">
        <v>18</v>
      </c>
    </row>
    <row r="11" spans="1:10" ht="22.5" customHeight="1" x14ac:dyDescent="0.25">
      <c r="A11" s="1"/>
      <c r="B11" s="2"/>
      <c r="C11" s="3"/>
      <c r="F11" s="8"/>
    </row>
    <row r="12" spans="1:10" ht="11.25" customHeight="1" x14ac:dyDescent="0.25">
      <c r="A12" s="1"/>
      <c r="B12" s="2"/>
      <c r="C12" s="3"/>
      <c r="E12" s="15" t="s">
        <v>19</v>
      </c>
      <c r="F12" s="8"/>
    </row>
    <row r="13" spans="1:10" ht="22.5" customHeight="1" x14ac:dyDescent="0.25">
      <c r="A13" s="1" t="s">
        <v>5</v>
      </c>
      <c r="B13" s="1" t="s">
        <v>5</v>
      </c>
      <c r="C13" s="3" t="s">
        <v>5</v>
      </c>
      <c r="D13" s="7"/>
      <c r="E13" s="8"/>
      <c r="F13" s="8"/>
      <c r="I13" t="s">
        <v>20</v>
      </c>
    </row>
    <row r="14" spans="1:10" ht="22.5" customHeight="1" x14ac:dyDescent="0.25">
      <c r="A14" s="1" t="s">
        <v>21</v>
      </c>
      <c r="B14" s="2" t="s">
        <v>22</v>
      </c>
      <c r="C14" s="3" t="s">
        <v>23</v>
      </c>
    </row>
    <row r="15" spans="1:10" ht="11.25" customHeight="1" x14ac:dyDescent="0.25">
      <c r="A15" s="1"/>
      <c r="B15" s="2"/>
      <c r="C15" s="3"/>
      <c r="E15" s="15" t="s">
        <v>19</v>
      </c>
      <c r="F15" s="8"/>
    </row>
    <row r="16" spans="1:10" ht="22.5" customHeight="1" x14ac:dyDescent="0.25">
      <c r="A16" s="1"/>
      <c r="B16" s="2"/>
      <c r="C16" s="3"/>
      <c r="I16" s="4"/>
    </row>
    <row r="17" spans="1:10" ht="22.5" customHeight="1" x14ac:dyDescent="0.25">
      <c r="A17" s="1"/>
      <c r="B17" s="2"/>
      <c r="C17" s="3"/>
      <c r="I17" s="5"/>
      <c r="J17" s="16"/>
    </row>
    <row r="18" spans="1:10" ht="22.5" customHeight="1" x14ac:dyDescent="0.25">
      <c r="A18" s="17"/>
      <c r="B18" s="10"/>
      <c r="C18" s="11"/>
      <c r="I18" s="5"/>
      <c r="J18" s="16"/>
    </row>
    <row r="19" spans="1:10" ht="22.5" customHeight="1" x14ac:dyDescent="0.25">
      <c r="A19" s="12"/>
      <c r="B19" s="13"/>
      <c r="C19" s="14"/>
      <c r="I19" s="5"/>
      <c r="J19" s="8"/>
    </row>
    <row r="20" spans="1:10" ht="22.5" customHeight="1" x14ac:dyDescent="0.25">
      <c r="A20" s="1"/>
      <c r="B20" s="2"/>
      <c r="C20" s="3"/>
      <c r="E20" t="s">
        <v>24</v>
      </c>
      <c r="I20" s="5"/>
      <c r="J20" s="16"/>
    </row>
    <row r="21" spans="1:10" ht="22.5" customHeight="1" x14ac:dyDescent="0.25">
      <c r="A21" s="1"/>
      <c r="B21" s="2"/>
      <c r="C21" s="3"/>
      <c r="E21" s="18" t="s">
        <v>25</v>
      </c>
      <c r="I21" s="5"/>
      <c r="J21" s="8"/>
    </row>
    <row r="22" spans="1:10" ht="22.5" customHeight="1" thickBot="1" x14ac:dyDescent="0.3">
      <c r="A22" s="1" t="s">
        <v>5</v>
      </c>
      <c r="B22" s="1" t="s">
        <v>5</v>
      </c>
      <c r="C22" s="3" t="s">
        <v>5</v>
      </c>
      <c r="D22" s="7"/>
      <c r="F22" s="19" t="s">
        <v>26</v>
      </c>
      <c r="I22" s="5"/>
      <c r="J22" s="16"/>
    </row>
    <row r="23" spans="1:10" ht="22.5" customHeight="1" x14ac:dyDescent="0.25">
      <c r="A23" s="1" t="s">
        <v>27</v>
      </c>
      <c r="B23" s="2" t="s">
        <v>28</v>
      </c>
      <c r="C23" s="3" t="s">
        <v>29</v>
      </c>
      <c r="E23" s="20">
        <v>1</v>
      </c>
      <c r="F23" s="21">
        <v>2</v>
      </c>
      <c r="G23" s="22">
        <v>3</v>
      </c>
    </row>
    <row r="24" spans="1:10" ht="22.5" customHeight="1" x14ac:dyDescent="0.25">
      <c r="A24" s="1"/>
      <c r="B24" s="2"/>
      <c r="C24" s="3"/>
      <c r="E24" s="23">
        <v>4</v>
      </c>
      <c r="F24" s="24">
        <v>5</v>
      </c>
      <c r="G24" s="25">
        <v>6</v>
      </c>
      <c r="I24" s="5"/>
      <c r="J24" s="16"/>
    </row>
    <row r="25" spans="1:10" ht="22.5" customHeight="1" thickBot="1" x14ac:dyDescent="0.3">
      <c r="A25" s="1"/>
      <c r="B25" s="2"/>
      <c r="C25" s="3"/>
      <c r="E25" s="26">
        <v>7</v>
      </c>
      <c r="F25" s="27">
        <v>8</v>
      </c>
      <c r="G25" s="28">
        <v>9</v>
      </c>
    </row>
    <row r="26" spans="1:10" ht="22.5" customHeight="1" x14ac:dyDescent="0.25">
      <c r="A26" s="29"/>
      <c r="B26" s="30"/>
      <c r="C26" s="31" t="s">
        <v>13</v>
      </c>
    </row>
    <row r="27" spans="1:10" ht="22.5" customHeight="1" thickBot="1" x14ac:dyDescent="0.3">
      <c r="A27" s="32"/>
      <c r="B27" s="33"/>
      <c r="C27" s="34"/>
      <c r="F27" s="19" t="s">
        <v>30</v>
      </c>
    </row>
    <row r="28" spans="1:10" ht="22.5" customHeight="1" x14ac:dyDescent="0.25">
      <c r="A28" s="35"/>
      <c r="B28" s="36"/>
      <c r="C28" s="37"/>
      <c r="E28" s="20">
        <v>7</v>
      </c>
      <c r="F28" s="21">
        <v>8</v>
      </c>
      <c r="G28" s="22">
        <v>9</v>
      </c>
    </row>
    <row r="29" spans="1:10" ht="22.5" customHeight="1" x14ac:dyDescent="0.25">
      <c r="A29" s="35"/>
      <c r="B29" s="36"/>
      <c r="C29" s="37"/>
      <c r="E29" s="23">
        <v>4</v>
      </c>
      <c r="F29" s="24">
        <v>5</v>
      </c>
      <c r="G29" s="25">
        <v>6</v>
      </c>
    </row>
    <row r="30" spans="1:10" ht="22.5" customHeight="1" thickBot="1" x14ac:dyDescent="0.3">
      <c r="A30" s="35"/>
      <c r="B30" s="36"/>
      <c r="C30" s="37"/>
      <c r="E30" s="26">
        <v>1</v>
      </c>
      <c r="F30" s="27">
        <v>2</v>
      </c>
      <c r="G30" s="28">
        <v>3</v>
      </c>
    </row>
    <row r="31" spans="1:10" ht="22.5" customHeight="1" x14ac:dyDescent="0.25">
      <c r="A31" s="38" t="s">
        <v>27</v>
      </c>
      <c r="B31" s="39" t="s">
        <v>28</v>
      </c>
      <c r="C31" s="40" t="s">
        <v>29</v>
      </c>
      <c r="E31" s="4"/>
      <c r="F31" s="8"/>
    </row>
    <row r="32" spans="1:10" ht="22.5" customHeight="1" x14ac:dyDescent="0.25">
      <c r="A32" s="35"/>
      <c r="B32" s="36"/>
      <c r="C32" s="37"/>
      <c r="E32" s="8"/>
      <c r="F32" s="8"/>
    </row>
    <row r="33" spans="1:6" ht="22.5" customHeight="1" x14ac:dyDescent="0.25">
      <c r="A33" s="35"/>
      <c r="B33" s="36"/>
      <c r="C33" s="37"/>
      <c r="E33" s="8"/>
      <c r="F33" s="8"/>
    </row>
    <row r="34" spans="1:6" ht="22.5" customHeight="1" thickBot="1" x14ac:dyDescent="0.3">
      <c r="A34" s="42"/>
      <c r="B34" s="43"/>
      <c r="C34" s="44" t="s">
        <v>31</v>
      </c>
      <c r="D34" s="45"/>
      <c r="E34" s="8"/>
      <c r="F34" s="8"/>
    </row>
    <row r="35" spans="1:6" ht="22.5" customHeight="1" x14ac:dyDescent="0.25">
      <c r="A35" s="32"/>
      <c r="B35" s="33"/>
      <c r="C35" s="34"/>
      <c r="D35" s="46"/>
      <c r="E35" s="8"/>
      <c r="F35" s="8"/>
    </row>
    <row r="36" spans="1:6" ht="22.5" customHeight="1" x14ac:dyDescent="0.25">
      <c r="A36" s="35"/>
      <c r="B36" s="36"/>
      <c r="C36" s="37"/>
      <c r="E36" s="8"/>
      <c r="F36" s="8"/>
    </row>
    <row r="37" spans="1:6" ht="22.5" customHeight="1" x14ac:dyDescent="0.25">
      <c r="A37" s="35"/>
      <c r="B37" s="36"/>
      <c r="C37" s="37"/>
      <c r="E37" s="8"/>
      <c r="F37" s="8"/>
    </row>
    <row r="38" spans="1:6" ht="22.5" customHeight="1" x14ac:dyDescent="0.25">
      <c r="A38" s="35"/>
      <c r="B38" s="36"/>
      <c r="C38" s="37"/>
      <c r="E38" s="8"/>
      <c r="F38" s="8"/>
    </row>
    <row r="39" spans="1:6" ht="22.5" customHeight="1" x14ac:dyDescent="0.25">
      <c r="A39" s="38" t="s">
        <v>21</v>
      </c>
      <c r="B39" s="39" t="s">
        <v>22</v>
      </c>
      <c r="C39" s="40" t="s">
        <v>23</v>
      </c>
    </row>
    <row r="40" spans="1:6" ht="22.5" customHeight="1" x14ac:dyDescent="0.25">
      <c r="A40" s="35"/>
      <c r="B40" s="36"/>
      <c r="C40" s="37"/>
    </row>
    <row r="41" spans="1:6" ht="22.5" customHeight="1" x14ac:dyDescent="0.25">
      <c r="A41" s="35"/>
      <c r="B41" s="36"/>
      <c r="C41" s="37"/>
    </row>
    <row r="42" spans="1:6" ht="22.5" customHeight="1" thickBot="1" x14ac:dyDescent="0.3">
      <c r="A42" s="47"/>
      <c r="B42" s="43"/>
      <c r="C42" s="48"/>
      <c r="D42" s="45"/>
    </row>
    <row r="43" spans="1:6" ht="22.5" customHeight="1" x14ac:dyDescent="0.25">
      <c r="A43" s="32"/>
      <c r="B43" s="33"/>
      <c r="C43" s="34"/>
      <c r="D43" s="46"/>
    </row>
    <row r="44" spans="1:6" ht="22.5" customHeight="1" x14ac:dyDescent="0.25">
      <c r="A44" s="35"/>
      <c r="B44" s="36"/>
      <c r="C44" s="37"/>
    </row>
    <row r="45" spans="1:6" ht="22.5" customHeight="1" x14ac:dyDescent="0.25">
      <c r="A45" s="35"/>
      <c r="B45" s="36"/>
      <c r="C45" s="37"/>
    </row>
    <row r="46" spans="1:6" ht="22.5" customHeight="1" x14ac:dyDescent="0.25">
      <c r="A46" s="35"/>
      <c r="B46" s="36"/>
      <c r="C46" s="37"/>
    </row>
    <row r="47" spans="1:6" ht="22.5" customHeight="1" x14ac:dyDescent="0.25">
      <c r="A47" s="38" t="s">
        <v>8</v>
      </c>
      <c r="B47" s="39" t="s">
        <v>9</v>
      </c>
      <c r="C47" s="40" t="s">
        <v>10</v>
      </c>
    </row>
    <row r="48" spans="1:6" ht="22.5" customHeight="1" x14ac:dyDescent="0.25">
      <c r="A48" s="35"/>
      <c r="B48" s="36"/>
      <c r="C48" s="37"/>
    </row>
    <row r="49" spans="1:3" ht="22.5" customHeight="1" x14ac:dyDescent="0.25">
      <c r="A49" s="35"/>
      <c r="B49" s="36"/>
      <c r="C49" s="37"/>
    </row>
    <row r="50" spans="1:3" ht="22.5" customHeight="1" x14ac:dyDescent="0.25">
      <c r="A50" s="49" t="s">
        <v>31</v>
      </c>
      <c r="B50" s="36"/>
      <c r="C50" s="50"/>
    </row>
  </sheetData>
  <printOptions horizontalCentered="1" verticalCentered="1"/>
  <pageMargins left="0.39370078740157483" right="0.39370078740157483" top="0.19685039370078741" bottom="0.19685039370078741" header="0" footer="0"/>
  <pageSetup paperSize="9" orientation="landscape" r:id="rId1"/>
  <rowBreaks count="2" manualBreakCount="2">
    <brk id="26" max="16383" man="1"/>
    <brk id="50" max="16383" man="1"/>
  </rowBreaks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2"/>
  <sheetViews>
    <sheetView workbookViewId="0"/>
  </sheetViews>
  <sheetFormatPr baseColWidth="10" defaultRowHeight="15" x14ac:dyDescent="0.25"/>
  <cols>
    <col min="4" max="4" width="56.85546875" customWidth="1"/>
  </cols>
  <sheetData>
    <row r="4" spans="4:4" x14ac:dyDescent="0.25">
      <c r="D4" t="s">
        <v>1537</v>
      </c>
    </row>
    <row r="5" spans="4:4" x14ac:dyDescent="0.25">
      <c r="D5" t="s">
        <v>1538</v>
      </c>
    </row>
    <row r="6" spans="4:4" x14ac:dyDescent="0.25">
      <c r="D6" t="s">
        <v>1538</v>
      </c>
    </row>
    <row r="7" spans="4:4" x14ac:dyDescent="0.25">
      <c r="D7" t="s">
        <v>1539</v>
      </c>
    </row>
    <row r="8" spans="4:4" x14ac:dyDescent="0.25">
      <c r="D8" t="s">
        <v>1540</v>
      </c>
    </row>
    <row r="9" spans="4:4" x14ac:dyDescent="0.25">
      <c r="D9" t="s">
        <v>1541</v>
      </c>
    </row>
    <row r="10" spans="4:4" x14ac:dyDescent="0.25">
      <c r="D10" t="s">
        <v>1542</v>
      </c>
    </row>
    <row r="11" spans="4:4" x14ac:dyDescent="0.25">
      <c r="D11" t="s">
        <v>1543</v>
      </c>
    </row>
    <row r="12" spans="4:4" x14ac:dyDescent="0.25">
      <c r="D12" t="s">
        <v>1544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Lernkarten HP</vt:lpstr>
      <vt:lpstr>Lernkarten Kopierer LK1</vt:lpstr>
      <vt:lpstr>Data</vt:lpstr>
      <vt:lpstr>Formeln</vt:lpstr>
      <vt:lpstr>Muster</vt:lpstr>
      <vt:lpstr>test</vt:lpstr>
      <vt:lpstr>Data!OLE_LINK1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PCHW</dc:creator>
  <cp:lastModifiedBy>            </cp:lastModifiedBy>
  <cp:lastPrinted>2021-09-09T18:39:02Z</cp:lastPrinted>
  <dcterms:created xsi:type="dcterms:W3CDTF">2020-12-30T14:37:14Z</dcterms:created>
  <dcterms:modified xsi:type="dcterms:W3CDTF">2021-09-09T18:51:42Z</dcterms:modified>
</cp:coreProperties>
</file>